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65" tabRatio="806"/>
  </bookViews>
  <sheets>
    <sheet name="梁_大変形解析" sheetId="51" r:id="rId1"/>
  </sheets>
  <definedNames>
    <definedName name="solver_adj" localSheetId="0" hidden="1">梁_大変形解析!$E$7:$E$18,梁_大変形解析!$E$20:$E$23,梁_大変形解析!$E$25:$E$28,梁_大変形解析!$E$30:$E$33,梁_大変形解析!$E$35:$E$38,梁_大変形解析!$F$7:$G$23,梁_大変形解析!$F$25:$G$28,梁_大変形解析!$F$30:$G$33,梁_大変形解析!$F$35:$G$38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梁_大変形解析!$M$40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H70" i="51" l="1"/>
  <c r="I70" i="51"/>
  <c r="J70" i="51"/>
  <c r="K70" i="51"/>
  <c r="L70" i="51"/>
  <c r="M70" i="51" s="1"/>
  <c r="N70" i="51"/>
  <c r="O70" i="51"/>
  <c r="P70" i="51"/>
  <c r="Q70" i="51"/>
  <c r="R70" i="51"/>
  <c r="S70" i="51"/>
  <c r="T70" i="51"/>
  <c r="H71" i="51"/>
  <c r="I71" i="51"/>
  <c r="J71" i="51"/>
  <c r="K71" i="51"/>
  <c r="L71" i="51" s="1"/>
  <c r="O71" i="51"/>
  <c r="P71" i="51"/>
  <c r="Q71" i="51"/>
  <c r="R71" i="51"/>
  <c r="S71" i="51"/>
  <c r="T71" i="51"/>
  <c r="H72" i="51"/>
  <c r="I72" i="51"/>
  <c r="J72" i="51"/>
  <c r="M72" i="51" s="1"/>
  <c r="K72" i="51"/>
  <c r="L72" i="51"/>
  <c r="N72" i="51"/>
  <c r="O72" i="51"/>
  <c r="P72" i="51"/>
  <c r="Q72" i="51"/>
  <c r="R72" i="51"/>
  <c r="S72" i="51"/>
  <c r="T72" i="51"/>
  <c r="H73" i="51"/>
  <c r="I73" i="51"/>
  <c r="J73" i="51"/>
  <c r="K73" i="51"/>
  <c r="L73" i="51" s="1"/>
  <c r="O73" i="51"/>
  <c r="P73" i="51"/>
  <c r="Q73" i="51"/>
  <c r="R73" i="51"/>
  <c r="S73" i="51"/>
  <c r="T73" i="51"/>
  <c r="H74" i="51"/>
  <c r="I74" i="51"/>
  <c r="J74" i="51"/>
  <c r="M74" i="51" s="1"/>
  <c r="K74" i="51"/>
  <c r="L74" i="51"/>
  <c r="N74" i="51"/>
  <c r="O74" i="51"/>
  <c r="P74" i="51"/>
  <c r="Q74" i="51"/>
  <c r="R74" i="51"/>
  <c r="S74" i="51"/>
  <c r="T74" i="51"/>
  <c r="H75" i="51"/>
  <c r="I75" i="51"/>
  <c r="J75" i="51"/>
  <c r="K75" i="51"/>
  <c r="L75" i="51" s="1"/>
  <c r="O75" i="51"/>
  <c r="P75" i="51"/>
  <c r="Q75" i="51"/>
  <c r="R75" i="51"/>
  <c r="S75" i="51"/>
  <c r="T75" i="51"/>
  <c r="H76" i="51"/>
  <c r="I76" i="51"/>
  <c r="J76" i="51"/>
  <c r="M76" i="51" s="1"/>
  <c r="K76" i="51"/>
  <c r="L76" i="51"/>
  <c r="N76" i="51"/>
  <c r="O76" i="51"/>
  <c r="P76" i="51"/>
  <c r="Q76" i="51"/>
  <c r="R76" i="51"/>
  <c r="S76" i="51"/>
  <c r="T76" i="51"/>
  <c r="H77" i="51"/>
  <c r="I77" i="51"/>
  <c r="J77" i="51"/>
  <c r="K77" i="51"/>
  <c r="O77" i="51"/>
  <c r="P77" i="51"/>
  <c r="Q77" i="51"/>
  <c r="R77" i="51"/>
  <c r="S77" i="51"/>
  <c r="T77" i="51"/>
  <c r="H78" i="51"/>
  <c r="I78" i="51"/>
  <c r="J78" i="51"/>
  <c r="M78" i="51" s="1"/>
  <c r="K78" i="51"/>
  <c r="L78" i="51"/>
  <c r="N78" i="51"/>
  <c r="O78" i="51"/>
  <c r="P78" i="51"/>
  <c r="Q78" i="51"/>
  <c r="R78" i="51"/>
  <c r="S78" i="51"/>
  <c r="T78" i="51"/>
  <c r="H79" i="51"/>
  <c r="I79" i="51"/>
  <c r="J79" i="51"/>
  <c r="K79" i="51"/>
  <c r="L79" i="51" s="1"/>
  <c r="O79" i="51"/>
  <c r="P79" i="51"/>
  <c r="Q79" i="51"/>
  <c r="R79" i="51"/>
  <c r="S79" i="51"/>
  <c r="T79" i="51"/>
  <c r="H80" i="51"/>
  <c r="I80" i="51"/>
  <c r="J80" i="51"/>
  <c r="M80" i="51" s="1"/>
  <c r="K80" i="51"/>
  <c r="L80" i="51"/>
  <c r="N80" i="51" s="1"/>
  <c r="O80" i="51"/>
  <c r="P80" i="51"/>
  <c r="Q80" i="51"/>
  <c r="R80" i="51"/>
  <c r="S80" i="51"/>
  <c r="T80" i="51"/>
  <c r="H81" i="51"/>
  <c r="I81" i="51"/>
  <c r="J81" i="51"/>
  <c r="K81" i="51"/>
  <c r="L81" i="51" s="1"/>
  <c r="O81" i="51"/>
  <c r="P81" i="51"/>
  <c r="Q81" i="51"/>
  <c r="R81" i="51"/>
  <c r="S81" i="51"/>
  <c r="T81" i="51"/>
  <c r="U71" i="51" l="1"/>
  <c r="V71" i="51" s="1"/>
  <c r="U77" i="51"/>
  <c r="W77" i="51" s="1"/>
  <c r="U75" i="51"/>
  <c r="AG75" i="51" s="1"/>
  <c r="AH75" i="51" s="1"/>
  <c r="U73" i="51"/>
  <c r="AG73" i="51" s="1"/>
  <c r="AH73" i="51" s="1"/>
  <c r="U79" i="51"/>
  <c r="W79" i="51" s="1"/>
  <c r="U81" i="51"/>
  <c r="AG81" i="51" s="1"/>
  <c r="U70" i="51"/>
  <c r="V70" i="51" s="1"/>
  <c r="M81" i="51"/>
  <c r="M79" i="51"/>
  <c r="N81" i="51"/>
  <c r="U80" i="51"/>
  <c r="W80" i="51" s="1"/>
  <c r="N79" i="51"/>
  <c r="U78" i="51"/>
  <c r="V77" i="51"/>
  <c r="L77" i="51"/>
  <c r="N77" i="51" s="1"/>
  <c r="M75" i="51"/>
  <c r="M73" i="51"/>
  <c r="M71" i="51"/>
  <c r="U76" i="51"/>
  <c r="W76" i="51" s="1"/>
  <c r="N75" i="51"/>
  <c r="U74" i="51"/>
  <c r="W74" i="51" s="1"/>
  <c r="N73" i="51"/>
  <c r="U72" i="51"/>
  <c r="W72" i="51" s="1"/>
  <c r="N71" i="51"/>
  <c r="T69" i="51"/>
  <c r="S69" i="51"/>
  <c r="R69" i="51"/>
  <c r="Q69" i="51"/>
  <c r="P69" i="51"/>
  <c r="O69" i="51"/>
  <c r="K69" i="51"/>
  <c r="J69" i="51"/>
  <c r="I69" i="51"/>
  <c r="H69" i="51"/>
  <c r="T68" i="51"/>
  <c r="S68" i="51"/>
  <c r="R68" i="51"/>
  <c r="Q68" i="51"/>
  <c r="P68" i="51"/>
  <c r="O68" i="51"/>
  <c r="K68" i="51"/>
  <c r="J68" i="51"/>
  <c r="I68" i="51"/>
  <c r="H68" i="51"/>
  <c r="T67" i="51"/>
  <c r="S67" i="51"/>
  <c r="R67" i="51"/>
  <c r="Q67" i="51"/>
  <c r="P67" i="51"/>
  <c r="O67" i="51"/>
  <c r="K67" i="51"/>
  <c r="J67" i="51"/>
  <c r="I67" i="51"/>
  <c r="H67" i="51"/>
  <c r="T66" i="51"/>
  <c r="S66" i="51"/>
  <c r="R66" i="51"/>
  <c r="Q66" i="51"/>
  <c r="P66" i="51"/>
  <c r="O66" i="51"/>
  <c r="K66" i="51"/>
  <c r="J66" i="51"/>
  <c r="I66" i="51"/>
  <c r="H66" i="51"/>
  <c r="T65" i="51"/>
  <c r="S65" i="51"/>
  <c r="R65" i="51"/>
  <c r="Q65" i="51"/>
  <c r="P65" i="51"/>
  <c r="O65" i="51"/>
  <c r="K65" i="51"/>
  <c r="J65" i="51"/>
  <c r="I65" i="51"/>
  <c r="H65" i="51"/>
  <c r="T64" i="51"/>
  <c r="S64" i="51"/>
  <c r="R64" i="51"/>
  <c r="Q64" i="51"/>
  <c r="P64" i="51"/>
  <c r="O64" i="51"/>
  <c r="K64" i="51"/>
  <c r="J64" i="51"/>
  <c r="I64" i="51"/>
  <c r="H64" i="51"/>
  <c r="T63" i="51"/>
  <c r="S63" i="51"/>
  <c r="R63" i="51"/>
  <c r="Q63" i="51"/>
  <c r="P63" i="51"/>
  <c r="O63" i="51"/>
  <c r="K63" i="51"/>
  <c r="J63" i="51"/>
  <c r="I63" i="51"/>
  <c r="H63" i="51"/>
  <c r="T62" i="51"/>
  <c r="S62" i="51"/>
  <c r="R62" i="51"/>
  <c r="Q62" i="51"/>
  <c r="P62" i="51"/>
  <c r="O62" i="51"/>
  <c r="K62" i="51"/>
  <c r="J62" i="51"/>
  <c r="I62" i="51"/>
  <c r="H62" i="51"/>
  <c r="T61" i="51"/>
  <c r="S61" i="51"/>
  <c r="R61" i="51"/>
  <c r="Q61" i="51"/>
  <c r="P61" i="51"/>
  <c r="O61" i="51"/>
  <c r="K61" i="51"/>
  <c r="J61" i="51"/>
  <c r="I61" i="51"/>
  <c r="H61" i="51"/>
  <c r="T60" i="51"/>
  <c r="S60" i="51"/>
  <c r="R60" i="51"/>
  <c r="Q60" i="51"/>
  <c r="P60" i="51"/>
  <c r="O60" i="51"/>
  <c r="K60" i="51"/>
  <c r="J60" i="51"/>
  <c r="I60" i="51"/>
  <c r="H60" i="51"/>
  <c r="T59" i="51"/>
  <c r="S59" i="51"/>
  <c r="R59" i="51"/>
  <c r="Q59" i="51"/>
  <c r="P59" i="51"/>
  <c r="O59" i="51"/>
  <c r="K59" i="51"/>
  <c r="J59" i="51"/>
  <c r="I59" i="51"/>
  <c r="H59" i="51"/>
  <c r="T58" i="51"/>
  <c r="S58" i="51"/>
  <c r="R58" i="51"/>
  <c r="Q58" i="51"/>
  <c r="P58" i="51"/>
  <c r="O58" i="51"/>
  <c r="K58" i="51"/>
  <c r="J58" i="51"/>
  <c r="I58" i="51"/>
  <c r="H58" i="51"/>
  <c r="T57" i="51"/>
  <c r="S57" i="51"/>
  <c r="R57" i="51"/>
  <c r="Q57" i="51"/>
  <c r="P57" i="51"/>
  <c r="O57" i="51"/>
  <c r="K57" i="51"/>
  <c r="J57" i="51"/>
  <c r="I57" i="51"/>
  <c r="H57" i="51"/>
  <c r="T56" i="51"/>
  <c r="S56" i="51"/>
  <c r="R56" i="51"/>
  <c r="Q56" i="51"/>
  <c r="P56" i="51"/>
  <c r="O56" i="51"/>
  <c r="K56" i="51"/>
  <c r="J56" i="51"/>
  <c r="I56" i="51"/>
  <c r="H56" i="51"/>
  <c r="T55" i="51"/>
  <c r="S55" i="51"/>
  <c r="R55" i="51"/>
  <c r="Q55" i="51"/>
  <c r="P55" i="51"/>
  <c r="O55" i="51"/>
  <c r="K55" i="51"/>
  <c r="J55" i="51"/>
  <c r="I55" i="51"/>
  <c r="H55" i="51"/>
  <c r="T54" i="51"/>
  <c r="S54" i="51"/>
  <c r="R54" i="51"/>
  <c r="Q54" i="51"/>
  <c r="P54" i="51"/>
  <c r="O54" i="51"/>
  <c r="K54" i="51"/>
  <c r="J54" i="51"/>
  <c r="I54" i="51"/>
  <c r="H54" i="51"/>
  <c r="T53" i="51"/>
  <c r="S53" i="51"/>
  <c r="R53" i="51"/>
  <c r="Q53" i="51"/>
  <c r="P53" i="51"/>
  <c r="O53" i="51"/>
  <c r="K53" i="51"/>
  <c r="J53" i="51"/>
  <c r="I53" i="51"/>
  <c r="H53" i="51"/>
  <c r="T52" i="51"/>
  <c r="S52" i="51"/>
  <c r="R52" i="51"/>
  <c r="Q52" i="51"/>
  <c r="P52" i="51"/>
  <c r="O52" i="51"/>
  <c r="K52" i="51"/>
  <c r="J52" i="51"/>
  <c r="I52" i="51"/>
  <c r="H52" i="51"/>
  <c r="T51" i="51"/>
  <c r="S51" i="51"/>
  <c r="R51" i="51"/>
  <c r="Q51" i="51"/>
  <c r="P51" i="51"/>
  <c r="O51" i="51"/>
  <c r="K51" i="51"/>
  <c r="J51" i="51"/>
  <c r="I51" i="51"/>
  <c r="H51" i="51"/>
  <c r="T50" i="51"/>
  <c r="S50" i="51"/>
  <c r="R50" i="51"/>
  <c r="Q50" i="51"/>
  <c r="P50" i="51"/>
  <c r="O50" i="51"/>
  <c r="K50" i="51"/>
  <c r="J50" i="51"/>
  <c r="I50" i="51"/>
  <c r="H50" i="51"/>
  <c r="K27" i="51"/>
  <c r="K26" i="51"/>
  <c r="K25" i="51"/>
  <c r="K24" i="51"/>
  <c r="K23" i="51"/>
  <c r="K22" i="51"/>
  <c r="K21" i="51"/>
  <c r="K20" i="51"/>
  <c r="K19" i="51"/>
  <c r="K18" i="51"/>
  <c r="K17" i="51"/>
  <c r="K16" i="51"/>
  <c r="K15" i="51"/>
  <c r="K14" i="51"/>
  <c r="K13" i="51"/>
  <c r="K12" i="51"/>
  <c r="K11" i="51"/>
  <c r="K10" i="51"/>
  <c r="K9" i="51"/>
  <c r="K8" i="51"/>
  <c r="K7" i="51"/>
  <c r="AE73" i="51" l="1"/>
  <c r="W73" i="51"/>
  <c r="V73" i="51"/>
  <c r="W70" i="51"/>
  <c r="X70" i="51" s="1"/>
  <c r="Y70" i="51" s="1"/>
  <c r="AE70" i="51"/>
  <c r="W81" i="51"/>
  <c r="AG71" i="51"/>
  <c r="AH71" i="51" s="1"/>
  <c r="AE71" i="51"/>
  <c r="AE75" i="51"/>
  <c r="AE81" i="51"/>
  <c r="V79" i="51"/>
  <c r="X79" i="51" s="1"/>
  <c r="Y79" i="51" s="1"/>
  <c r="W71" i="51"/>
  <c r="X71" i="51" s="1"/>
  <c r="Z71" i="51" s="1"/>
  <c r="V75" i="51"/>
  <c r="W75" i="51"/>
  <c r="AG79" i="51"/>
  <c r="AH79" i="51" s="1"/>
  <c r="AE79" i="51"/>
  <c r="AG70" i="51"/>
  <c r="AH70" i="51" s="1"/>
  <c r="V81" i="51"/>
  <c r="V78" i="51"/>
  <c r="AE78" i="51"/>
  <c r="AG78" i="51"/>
  <c r="V72" i="51"/>
  <c r="X72" i="51" s="1"/>
  <c r="AE72" i="51"/>
  <c r="AG72" i="51"/>
  <c r="V74" i="51"/>
  <c r="X74" i="51" s="1"/>
  <c r="AE74" i="51"/>
  <c r="AG74" i="51"/>
  <c r="V76" i="51"/>
  <c r="X76" i="51" s="1"/>
  <c r="AE76" i="51"/>
  <c r="AG76" i="51"/>
  <c r="AG80" i="51"/>
  <c r="V80" i="51"/>
  <c r="X80" i="51" s="1"/>
  <c r="AE80" i="51"/>
  <c r="M77" i="51"/>
  <c r="X77" i="51" s="1"/>
  <c r="AE77" i="51"/>
  <c r="AG77" i="51"/>
  <c r="W78" i="51"/>
  <c r="AH81" i="51"/>
  <c r="K40" i="51"/>
  <c r="U50" i="51"/>
  <c r="V50" i="51" s="1"/>
  <c r="U51" i="51"/>
  <c r="V51" i="51" s="1"/>
  <c r="U52" i="51"/>
  <c r="V52" i="51" s="1"/>
  <c r="U53" i="51"/>
  <c r="V53" i="51" s="1"/>
  <c r="U54" i="51"/>
  <c r="V54" i="51" s="1"/>
  <c r="U55" i="51"/>
  <c r="V55" i="51" s="1"/>
  <c r="U62" i="51"/>
  <c r="W62" i="51" s="1"/>
  <c r="U63" i="51"/>
  <c r="W63" i="51" s="1"/>
  <c r="U64" i="51"/>
  <c r="W64" i="51" s="1"/>
  <c r="U66" i="51"/>
  <c r="V66" i="51" s="1"/>
  <c r="U67" i="51"/>
  <c r="V67" i="51" s="1"/>
  <c r="U68" i="51"/>
  <c r="V68" i="51" s="1"/>
  <c r="U69" i="51"/>
  <c r="V69" i="51" s="1"/>
  <c r="L50" i="51"/>
  <c r="M50" i="51" s="1"/>
  <c r="L51" i="51"/>
  <c r="M51" i="51" s="1"/>
  <c r="L52" i="51"/>
  <c r="M52" i="51" s="1"/>
  <c r="L53" i="51"/>
  <c r="M53" i="51" s="1"/>
  <c r="L54" i="51"/>
  <c r="M54" i="51" s="1"/>
  <c r="N54" i="51"/>
  <c r="L55" i="51"/>
  <c r="M55" i="51" s="1"/>
  <c r="U56" i="51"/>
  <c r="AG56" i="51" s="1"/>
  <c r="L56" i="51"/>
  <c r="U57" i="51"/>
  <c r="U58" i="51"/>
  <c r="V58" i="51" s="1"/>
  <c r="U59" i="51"/>
  <c r="V59" i="51" s="1"/>
  <c r="U60" i="51"/>
  <c r="U61" i="51"/>
  <c r="V61" i="51" s="1"/>
  <c r="U65" i="51"/>
  <c r="W65" i="51" s="1"/>
  <c r="L57" i="51"/>
  <c r="N57" i="51" s="1"/>
  <c r="L58" i="51"/>
  <c r="N58" i="51" s="1"/>
  <c r="L59" i="51"/>
  <c r="N59" i="51" s="1"/>
  <c r="L60" i="51"/>
  <c r="N60" i="51" s="1"/>
  <c r="L61" i="51"/>
  <c r="N61" i="51" s="1"/>
  <c r="L62" i="51"/>
  <c r="M62" i="51" s="1"/>
  <c r="L63" i="51"/>
  <c r="N63" i="51" s="1"/>
  <c r="L64" i="51"/>
  <c r="N64" i="51" s="1"/>
  <c r="L65" i="51"/>
  <c r="M65" i="51" s="1"/>
  <c r="L66" i="51"/>
  <c r="M66" i="51" s="1"/>
  <c r="L67" i="51"/>
  <c r="M67" i="51" s="1"/>
  <c r="L68" i="51"/>
  <c r="M68" i="51" s="1"/>
  <c r="L69" i="51"/>
  <c r="M69" i="51" s="1"/>
  <c r="X81" i="51" l="1"/>
  <c r="Z81" i="51" s="1"/>
  <c r="X73" i="51"/>
  <c r="Y73" i="51" s="1"/>
  <c r="AC73" i="51" s="1"/>
  <c r="Y71" i="51"/>
  <c r="AC71" i="51" s="1"/>
  <c r="Z79" i="51"/>
  <c r="AA79" i="51" s="1"/>
  <c r="X75" i="51"/>
  <c r="Y75" i="51" s="1"/>
  <c r="Z70" i="51"/>
  <c r="AB70" i="51" s="1"/>
  <c r="AK70" i="51" s="1"/>
  <c r="Z77" i="51"/>
  <c r="Y77" i="51"/>
  <c r="Z80" i="51"/>
  <c r="Y80" i="51"/>
  <c r="AH76" i="51"/>
  <c r="Z72" i="51"/>
  <c r="Y72" i="51"/>
  <c r="AC70" i="51"/>
  <c r="AH77" i="51"/>
  <c r="AH80" i="51"/>
  <c r="AH74" i="51"/>
  <c r="Z74" i="51"/>
  <c r="Y74" i="51"/>
  <c r="AH78" i="51"/>
  <c r="X78" i="51"/>
  <c r="Y76" i="51"/>
  <c r="Z76" i="51"/>
  <c r="AH72" i="51"/>
  <c r="AC79" i="51"/>
  <c r="N69" i="51"/>
  <c r="W56" i="51"/>
  <c r="N67" i="51"/>
  <c r="AE66" i="51"/>
  <c r="AG57" i="51"/>
  <c r="AH57" i="51" s="1"/>
  <c r="N52" i="51"/>
  <c r="AG60" i="51"/>
  <c r="AH60" i="51" s="1"/>
  <c r="N50" i="51"/>
  <c r="AH56" i="51"/>
  <c r="V62" i="51"/>
  <c r="AE54" i="51"/>
  <c r="AE52" i="51"/>
  <c r="AE50" i="51"/>
  <c r="W69" i="51"/>
  <c r="X69" i="51" s="1"/>
  <c r="Z69" i="51" s="1"/>
  <c r="W52" i="51"/>
  <c r="X52" i="51" s="1"/>
  <c r="Y52" i="51" s="1"/>
  <c r="AE69" i="51"/>
  <c r="V64" i="51"/>
  <c r="AG50" i="51"/>
  <c r="W67" i="51"/>
  <c r="W54" i="51"/>
  <c r="X54" i="51" s="1"/>
  <c r="Y54" i="51" s="1"/>
  <c r="W50" i="51"/>
  <c r="X50" i="51" s="1"/>
  <c r="Z50" i="51" s="1"/>
  <c r="AE68" i="51"/>
  <c r="AE67" i="51"/>
  <c r="V63" i="51"/>
  <c r="W68" i="51"/>
  <c r="W66" i="51"/>
  <c r="AE61" i="51"/>
  <c r="AE59" i="51"/>
  <c r="AE53" i="51"/>
  <c r="AE55" i="51"/>
  <c r="AE51" i="51"/>
  <c r="V65" i="51"/>
  <c r="AE57" i="51"/>
  <c r="W55" i="51"/>
  <c r="W53" i="51"/>
  <c r="W51" i="51"/>
  <c r="W61" i="51"/>
  <c r="W58" i="51"/>
  <c r="V57" i="51"/>
  <c r="W60" i="51"/>
  <c r="N68" i="51"/>
  <c r="N66" i="51"/>
  <c r="AE65" i="51"/>
  <c r="AE64" i="51"/>
  <c r="AE63" i="51"/>
  <c r="AE62" i="51"/>
  <c r="AG65" i="51"/>
  <c r="AG63" i="51"/>
  <c r="AG62" i="51"/>
  <c r="AG61" i="51"/>
  <c r="AE60" i="51"/>
  <c r="AE58" i="51"/>
  <c r="AG68" i="51"/>
  <c r="AG66" i="51"/>
  <c r="N62" i="51"/>
  <c r="W59" i="51"/>
  <c r="W57" i="51"/>
  <c r="V60" i="51"/>
  <c r="AG59" i="51"/>
  <c r="N55" i="51"/>
  <c r="N53" i="51"/>
  <c r="N51" i="51"/>
  <c r="V56" i="51"/>
  <c r="AG55" i="51"/>
  <c r="AG53" i="51"/>
  <c r="AG51" i="51"/>
  <c r="M64" i="51"/>
  <c r="M63" i="51"/>
  <c r="AG64" i="51"/>
  <c r="AG69" i="51"/>
  <c r="AG67" i="51"/>
  <c r="N65" i="51"/>
  <c r="M61" i="51"/>
  <c r="M60" i="51"/>
  <c r="M59" i="51"/>
  <c r="M58" i="51"/>
  <c r="M57" i="51"/>
  <c r="AG58" i="51"/>
  <c r="AE56" i="51"/>
  <c r="M56" i="51"/>
  <c r="N56" i="51"/>
  <c r="AG54" i="51"/>
  <c r="AG52" i="51"/>
  <c r="X58" i="51" l="1"/>
  <c r="Z58" i="51" s="1"/>
  <c r="X65" i="51"/>
  <c r="Y65" i="51" s="1"/>
  <c r="Y81" i="51"/>
  <c r="AB81" i="51" s="1"/>
  <c r="AK81" i="51" s="1"/>
  <c r="AA71" i="51"/>
  <c r="AI71" i="51" s="1"/>
  <c r="Z73" i="51"/>
  <c r="AB79" i="51"/>
  <c r="AK79" i="51" s="1"/>
  <c r="AB71" i="51"/>
  <c r="AK71" i="51" s="1"/>
  <c r="Z75" i="51"/>
  <c r="AB75" i="51" s="1"/>
  <c r="AC75" i="51"/>
  <c r="AA70" i="51"/>
  <c r="AF70" i="51" s="1"/>
  <c r="AA76" i="51"/>
  <c r="AC76" i="51"/>
  <c r="AB76" i="51"/>
  <c r="AK76" i="51" s="1"/>
  <c r="AB72" i="51"/>
  <c r="AK72" i="51" s="1"/>
  <c r="AA72" i="51"/>
  <c r="AC72" i="51"/>
  <c r="AI79" i="51"/>
  <c r="Y78" i="51"/>
  <c r="Z78" i="51"/>
  <c r="AB74" i="51"/>
  <c r="AK74" i="51" s="1"/>
  <c r="AA74" i="51"/>
  <c r="AC74" i="51"/>
  <c r="AA80" i="51"/>
  <c r="AC80" i="51"/>
  <c r="AB80" i="51"/>
  <c r="AK80" i="51" s="1"/>
  <c r="AA77" i="51"/>
  <c r="AC77" i="51"/>
  <c r="AB77" i="51"/>
  <c r="AK77" i="51" s="1"/>
  <c r="X67" i="51"/>
  <c r="Y67" i="51" s="1"/>
  <c r="AC67" i="51" s="1"/>
  <c r="X59" i="51"/>
  <c r="Y59" i="51" s="1"/>
  <c r="X55" i="51"/>
  <c r="Z55" i="51" s="1"/>
  <c r="X66" i="51"/>
  <c r="Z66" i="51" s="1"/>
  <c r="X62" i="51"/>
  <c r="Z62" i="51" s="1"/>
  <c r="AH54" i="51"/>
  <c r="AH58" i="51"/>
  <c r="AH69" i="51"/>
  <c r="AH51" i="51"/>
  <c r="AH55" i="51"/>
  <c r="AH66" i="51"/>
  <c r="AH61" i="51"/>
  <c r="AH63" i="51"/>
  <c r="AH50" i="51"/>
  <c r="AH52" i="51"/>
  <c r="AH67" i="51"/>
  <c r="AH64" i="51"/>
  <c r="AH53" i="51"/>
  <c r="AH59" i="51"/>
  <c r="AH68" i="51"/>
  <c r="AH62" i="51"/>
  <c r="AH65" i="51"/>
  <c r="X63" i="51"/>
  <c r="Z63" i="51" s="1"/>
  <c r="X64" i="51"/>
  <c r="Y64" i="51" s="1"/>
  <c r="X53" i="51"/>
  <c r="Y53" i="51" s="1"/>
  <c r="X57" i="51"/>
  <c r="Y57" i="51" s="1"/>
  <c r="X68" i="51"/>
  <c r="Y68" i="51" s="1"/>
  <c r="Y69" i="51"/>
  <c r="AA69" i="51" s="1"/>
  <c r="X61" i="51"/>
  <c r="Y61" i="51" s="1"/>
  <c r="X51" i="51"/>
  <c r="Y51" i="51" s="1"/>
  <c r="Z52" i="51"/>
  <c r="AA52" i="51" s="1"/>
  <c r="Z54" i="51"/>
  <c r="AA54" i="51" s="1"/>
  <c r="AE82" i="51"/>
  <c r="Y50" i="51"/>
  <c r="AA50" i="51" s="1"/>
  <c r="X56" i="51"/>
  <c r="X60" i="51"/>
  <c r="AC52" i="51"/>
  <c r="AC54" i="51"/>
  <c r="AA75" i="51" l="1"/>
  <c r="AI75" i="51" s="1"/>
  <c r="AJ75" i="51" s="1"/>
  <c r="Y58" i="51"/>
  <c r="AB58" i="51" s="1"/>
  <c r="AK58" i="51" s="1"/>
  <c r="Z65" i="51"/>
  <c r="AA65" i="51" s="1"/>
  <c r="Y62" i="51"/>
  <c r="AA62" i="51" s="1"/>
  <c r="AC81" i="51"/>
  <c r="AA81" i="51"/>
  <c r="AL81" i="51" s="1"/>
  <c r="AF79" i="51"/>
  <c r="AL79" i="51"/>
  <c r="AL71" i="51"/>
  <c r="AF71" i="51"/>
  <c r="AI70" i="51"/>
  <c r="AM70" i="51" s="1"/>
  <c r="AA73" i="51"/>
  <c r="AB73" i="51"/>
  <c r="AK73" i="51" s="1"/>
  <c r="AK75" i="51"/>
  <c r="AL70" i="51"/>
  <c r="AL77" i="51"/>
  <c r="AI77" i="51"/>
  <c r="AF77" i="51"/>
  <c r="AB78" i="51"/>
  <c r="AK78" i="51" s="1"/>
  <c r="AA78" i="51"/>
  <c r="AC78" i="51"/>
  <c r="AI72" i="51"/>
  <c r="AF72" i="51"/>
  <c r="AL72" i="51"/>
  <c r="AJ71" i="51"/>
  <c r="AN71" i="51"/>
  <c r="AM71" i="51"/>
  <c r="AL76" i="51"/>
  <c r="AI76" i="51"/>
  <c r="AF76" i="51"/>
  <c r="AL80" i="51"/>
  <c r="AI80" i="51"/>
  <c r="AF80" i="51"/>
  <c r="AI74" i="51"/>
  <c r="AL74" i="51"/>
  <c r="AF74" i="51"/>
  <c r="AJ79" i="51"/>
  <c r="AM79" i="51"/>
  <c r="AN79" i="51"/>
  <c r="Y55" i="51"/>
  <c r="AA55" i="51" s="1"/>
  <c r="Y66" i="51"/>
  <c r="AA66" i="51" s="1"/>
  <c r="Z59" i="51"/>
  <c r="AB59" i="51" s="1"/>
  <c r="AK59" i="51" s="1"/>
  <c r="Z67" i="51"/>
  <c r="AB67" i="51" s="1"/>
  <c r="AK67" i="51" s="1"/>
  <c r="Y63" i="51"/>
  <c r="AA63" i="51" s="1"/>
  <c r="Z64" i="51"/>
  <c r="AB64" i="51" s="1"/>
  <c r="AK64" i="51" s="1"/>
  <c r="AC69" i="51"/>
  <c r="Z57" i="51"/>
  <c r="AB57" i="51" s="1"/>
  <c r="AK57" i="51" s="1"/>
  <c r="AB69" i="51"/>
  <c r="AK69" i="51" s="1"/>
  <c r="Z68" i="51"/>
  <c r="AB68" i="51" s="1"/>
  <c r="AK68" i="51" s="1"/>
  <c r="Z53" i="51"/>
  <c r="AB53" i="51" s="1"/>
  <c r="AK53" i="51" s="1"/>
  <c r="Z61" i="51"/>
  <c r="AB61" i="51" s="1"/>
  <c r="AK61" i="51" s="1"/>
  <c r="AB52" i="51"/>
  <c r="AK52" i="51" s="1"/>
  <c r="Z51" i="51"/>
  <c r="AB51" i="51" s="1"/>
  <c r="AK51" i="51" s="1"/>
  <c r="AC50" i="51"/>
  <c r="AB54" i="51"/>
  <c r="AK54" i="51" s="1"/>
  <c r="AB50" i="51"/>
  <c r="AK50" i="51" s="1"/>
  <c r="AI50" i="51"/>
  <c r="AC57" i="51"/>
  <c r="AI52" i="51"/>
  <c r="Y60" i="51"/>
  <c r="Z60" i="51"/>
  <c r="AC59" i="51"/>
  <c r="AC64" i="51"/>
  <c r="AI69" i="51"/>
  <c r="AI54" i="51"/>
  <c r="Z56" i="51"/>
  <c r="Y56" i="51"/>
  <c r="AC68" i="51"/>
  <c r="AC53" i="51"/>
  <c r="AC61" i="51"/>
  <c r="AC51" i="51"/>
  <c r="AC65" i="51"/>
  <c r="AN75" i="51" l="1"/>
  <c r="AL75" i="51"/>
  <c r="AC55" i="51"/>
  <c r="AM75" i="51"/>
  <c r="AF75" i="51"/>
  <c r="AC58" i="51"/>
  <c r="AA58" i="51"/>
  <c r="AI58" i="51" s="1"/>
  <c r="AJ70" i="51"/>
  <c r="AP70" i="51" s="1"/>
  <c r="AC62" i="51"/>
  <c r="AI81" i="51"/>
  <c r="AJ81" i="51" s="1"/>
  <c r="AB65" i="51"/>
  <c r="AK65" i="51" s="1"/>
  <c r="AB62" i="51"/>
  <c r="AK62" i="51" s="1"/>
  <c r="AF81" i="51"/>
  <c r="AN70" i="51"/>
  <c r="AI73" i="51"/>
  <c r="AL73" i="51"/>
  <c r="AF73" i="51"/>
  <c r="AO71" i="51"/>
  <c r="AP71" i="51"/>
  <c r="AO70" i="51"/>
  <c r="AO79" i="51"/>
  <c r="AP79" i="51"/>
  <c r="AO75" i="51"/>
  <c r="AP75" i="51"/>
  <c r="AJ80" i="51"/>
  <c r="AN80" i="51"/>
  <c r="AM80" i="51"/>
  <c r="AJ72" i="51"/>
  <c r="AM72" i="51"/>
  <c r="AN72" i="51"/>
  <c r="AL78" i="51"/>
  <c r="AI78" i="51"/>
  <c r="AF78" i="51"/>
  <c r="AJ74" i="51"/>
  <c r="AM74" i="51"/>
  <c r="AN74" i="51"/>
  <c r="AJ76" i="51"/>
  <c r="AN76" i="51"/>
  <c r="AM76" i="51"/>
  <c r="AJ77" i="51"/>
  <c r="AM77" i="51"/>
  <c r="AN77" i="51"/>
  <c r="AB63" i="51"/>
  <c r="AK63" i="51" s="1"/>
  <c r="AB55" i="51"/>
  <c r="AK55" i="51" s="1"/>
  <c r="AC66" i="51"/>
  <c r="AB66" i="51"/>
  <c r="AK66" i="51" s="1"/>
  <c r="AA59" i="51"/>
  <c r="AI59" i="51" s="1"/>
  <c r="AA67" i="51"/>
  <c r="AF67" i="51" s="1"/>
  <c r="AC63" i="51"/>
  <c r="AA64" i="51"/>
  <c r="AI64" i="51" s="1"/>
  <c r="AA53" i="51"/>
  <c r="AI53" i="51" s="1"/>
  <c r="AJ69" i="51"/>
  <c r="AN69" i="51"/>
  <c r="AM69" i="51"/>
  <c r="AJ50" i="51"/>
  <c r="AM50" i="51"/>
  <c r="AN50" i="51"/>
  <c r="AJ54" i="51"/>
  <c r="AM54" i="51"/>
  <c r="AN54" i="51"/>
  <c r="AJ52" i="51"/>
  <c r="AN52" i="51"/>
  <c r="AM52" i="51"/>
  <c r="AA57" i="51"/>
  <c r="AI57" i="51" s="1"/>
  <c r="AA68" i="51"/>
  <c r="AL68" i="51" s="1"/>
  <c r="AF52" i="51"/>
  <c r="AL52" i="51"/>
  <c r="AA51" i="51"/>
  <c r="AL51" i="51" s="1"/>
  <c r="AA61" i="51"/>
  <c r="AL61" i="51" s="1"/>
  <c r="AF69" i="51"/>
  <c r="AL69" i="51"/>
  <c r="AF54" i="51"/>
  <c r="AL54" i="51"/>
  <c r="AF50" i="51"/>
  <c r="AL50" i="51"/>
  <c r="AL58" i="51"/>
  <c r="AI65" i="51"/>
  <c r="AI62" i="51"/>
  <c r="AC56" i="51"/>
  <c r="AA56" i="51"/>
  <c r="AB56" i="51"/>
  <c r="AK56" i="51" s="1"/>
  <c r="AI63" i="51"/>
  <c r="AB60" i="51"/>
  <c r="AK60" i="51" s="1"/>
  <c r="AC60" i="51"/>
  <c r="AA60" i="51"/>
  <c r="AI55" i="51"/>
  <c r="AI66" i="51"/>
  <c r="AF58" i="51" l="1"/>
  <c r="AL63" i="51"/>
  <c r="AL65" i="51"/>
  <c r="AN81" i="51"/>
  <c r="AM81" i="51"/>
  <c r="AL62" i="51"/>
  <c r="AL53" i="51"/>
  <c r="AF62" i="51"/>
  <c r="AF65" i="51"/>
  <c r="AJ73" i="51"/>
  <c r="AM73" i="51"/>
  <c r="AN73" i="51"/>
  <c r="AO76" i="51"/>
  <c r="AP76" i="51"/>
  <c r="AO81" i="51"/>
  <c r="AP81" i="51"/>
  <c r="AO72" i="51"/>
  <c r="AP72" i="51"/>
  <c r="AO77" i="51"/>
  <c r="AP77" i="51"/>
  <c r="AO74" i="51"/>
  <c r="AP74" i="51"/>
  <c r="AO80" i="51"/>
  <c r="AP80" i="51"/>
  <c r="AJ78" i="51"/>
  <c r="AN78" i="51"/>
  <c r="AM78" i="51"/>
  <c r="AF55" i="51"/>
  <c r="AL55" i="51"/>
  <c r="AL59" i="51"/>
  <c r="AL66" i="51"/>
  <c r="AF63" i="51"/>
  <c r="AF59" i="51"/>
  <c r="AF66" i="51"/>
  <c r="AI67" i="51"/>
  <c r="AL67" i="51"/>
  <c r="AL57" i="51"/>
  <c r="AL64" i="51"/>
  <c r="AF64" i="51"/>
  <c r="AF53" i="51"/>
  <c r="AJ59" i="51"/>
  <c r="AN59" i="51"/>
  <c r="AM59" i="51"/>
  <c r="AJ64" i="51"/>
  <c r="AM64" i="51"/>
  <c r="AN64" i="51"/>
  <c r="AJ58" i="51"/>
  <c r="AN58" i="51"/>
  <c r="AM58" i="51"/>
  <c r="AO54" i="51"/>
  <c r="AP54" i="51"/>
  <c r="AO50" i="51"/>
  <c r="AP50" i="51"/>
  <c r="AJ66" i="51"/>
  <c r="AM66" i="51"/>
  <c r="AN66" i="51"/>
  <c r="AJ55" i="51"/>
  <c r="AM55" i="51"/>
  <c r="AN55" i="51"/>
  <c r="AJ63" i="51"/>
  <c r="AN63" i="51"/>
  <c r="AM63" i="51"/>
  <c r="AJ62" i="51"/>
  <c r="AN62" i="51"/>
  <c r="AM62" i="51"/>
  <c r="AJ53" i="51"/>
  <c r="AM53" i="51"/>
  <c r="AN53" i="51"/>
  <c r="AJ65" i="51"/>
  <c r="AN65" i="51"/>
  <c r="AM65" i="51"/>
  <c r="AJ57" i="51"/>
  <c r="AM57" i="51"/>
  <c r="AN57" i="51"/>
  <c r="AO52" i="51"/>
  <c r="AP52" i="51"/>
  <c r="AO69" i="51"/>
  <c r="AP69" i="51"/>
  <c r="AF57" i="51"/>
  <c r="AF68" i="51"/>
  <c r="AI51" i="51"/>
  <c r="AI68" i="51"/>
  <c r="AF51" i="51"/>
  <c r="AF61" i="51"/>
  <c r="AI61" i="51"/>
  <c r="AI60" i="51"/>
  <c r="AL60" i="51"/>
  <c r="AF60" i="51"/>
  <c r="AF56" i="51"/>
  <c r="AL56" i="51"/>
  <c r="AI56" i="51"/>
  <c r="AP73" i="51" l="1"/>
  <c r="AO73" i="51"/>
  <c r="AO78" i="51"/>
  <c r="AP78" i="51"/>
  <c r="AJ67" i="51"/>
  <c r="AM67" i="51"/>
  <c r="AN67" i="51"/>
  <c r="AJ56" i="51"/>
  <c r="AN56" i="51"/>
  <c r="AM56" i="51"/>
  <c r="AJ61" i="51"/>
  <c r="AM61" i="51"/>
  <c r="AN61" i="51"/>
  <c r="AJ60" i="51"/>
  <c r="AM60" i="51"/>
  <c r="AN60" i="51"/>
  <c r="AJ68" i="51"/>
  <c r="AN68" i="51"/>
  <c r="AM68" i="51"/>
  <c r="AO57" i="51"/>
  <c r="AP57" i="51"/>
  <c r="AO53" i="51"/>
  <c r="AP53" i="51"/>
  <c r="AO63" i="51"/>
  <c r="AP63" i="51"/>
  <c r="AO66" i="51"/>
  <c r="AP66" i="51"/>
  <c r="AO64" i="51"/>
  <c r="AP64" i="51"/>
  <c r="AJ51" i="51"/>
  <c r="AN51" i="51"/>
  <c r="AM51" i="51"/>
  <c r="AO65" i="51"/>
  <c r="AP65" i="51"/>
  <c r="AO62" i="51"/>
  <c r="AP62" i="51"/>
  <c r="AO55" i="51"/>
  <c r="AP55" i="51"/>
  <c r="AO58" i="51"/>
  <c r="AP58" i="51"/>
  <c r="AO59" i="51"/>
  <c r="AP59" i="51"/>
  <c r="AF82" i="51"/>
  <c r="M40" i="51" s="1"/>
  <c r="AP67" i="51" l="1"/>
  <c r="AO67" i="51"/>
  <c r="AO68" i="51"/>
  <c r="AP68" i="51"/>
  <c r="AO61" i="51"/>
  <c r="AP61" i="51"/>
  <c r="AO51" i="51"/>
  <c r="AP51" i="51"/>
  <c r="AO60" i="51"/>
  <c r="AP60" i="51"/>
  <c r="AO56" i="51"/>
  <c r="AP56" i="51"/>
</calcChain>
</file>

<file path=xl/sharedStrings.xml><?xml version="1.0" encoding="utf-8"?>
<sst xmlns="http://schemas.openxmlformats.org/spreadsheetml/2006/main" count="118" uniqueCount="86">
  <si>
    <t>x</t>
    <phoneticPr fontId="3"/>
  </si>
  <si>
    <t>y</t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</si>
  <si>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</si>
  <si>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3"/>
  </si>
  <si>
    <t>x1</t>
    <phoneticPr fontId="3"/>
  </si>
  <si>
    <t>y1</t>
    <phoneticPr fontId="3"/>
  </si>
  <si>
    <t>x2</t>
    <phoneticPr fontId="3"/>
  </si>
  <si>
    <t>y2</t>
    <phoneticPr fontId="3"/>
  </si>
  <si>
    <t>(mm)</t>
    <phoneticPr fontId="3"/>
  </si>
  <si>
    <t>(mm)</t>
    <phoneticPr fontId="3"/>
  </si>
  <si>
    <t>Le</t>
    <phoneticPr fontId="3"/>
  </si>
  <si>
    <t>l</t>
    <phoneticPr fontId="3"/>
  </si>
  <si>
    <t>m</t>
    <phoneticPr fontId="3"/>
  </si>
  <si>
    <t>u</t>
    <phoneticPr fontId="3"/>
  </si>
  <si>
    <t>v</t>
    <phoneticPr fontId="3"/>
  </si>
  <si>
    <t>theta</t>
    <phoneticPr fontId="3"/>
  </si>
  <si>
    <t>(radian)</t>
  </si>
  <si>
    <t>(radian)</t>
    <phoneticPr fontId="3"/>
  </si>
  <si>
    <t>Px</t>
    <phoneticPr fontId="3"/>
  </si>
  <si>
    <t>Py</t>
    <phoneticPr fontId="3"/>
  </si>
  <si>
    <t>Mz</t>
    <phoneticPr fontId="3"/>
  </si>
  <si>
    <t>(N)</t>
    <phoneticPr fontId="3"/>
  </si>
  <si>
    <t>(N-mm)</t>
    <phoneticPr fontId="3"/>
  </si>
  <si>
    <t>W</t>
    <phoneticPr fontId="3"/>
  </si>
  <si>
    <t>u1</t>
    <phoneticPr fontId="3"/>
  </si>
  <si>
    <t>v1</t>
    <phoneticPr fontId="3"/>
  </si>
  <si>
    <t>theta1</t>
    <phoneticPr fontId="3"/>
  </si>
  <si>
    <t>u2</t>
    <phoneticPr fontId="3"/>
  </si>
  <si>
    <t>v2</t>
    <phoneticPr fontId="3"/>
  </si>
  <si>
    <t>theta2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</si>
  <si>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</si>
  <si>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</si>
  <si>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</si>
  <si>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</si>
  <si>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A</t>
    <phoneticPr fontId="3"/>
  </si>
  <si>
    <t>E</t>
    <phoneticPr fontId="3"/>
  </si>
  <si>
    <t>I</t>
    <phoneticPr fontId="3"/>
  </si>
  <si>
    <t>Ua</t>
    <phoneticPr fontId="3"/>
  </si>
  <si>
    <t>Ub</t>
    <phoneticPr fontId="3"/>
  </si>
  <si>
    <t>節点番号</t>
    <rPh sb="0" eb="1">
      <t>セツ</t>
    </rPh>
    <rPh sb="1" eb="2">
      <t>テン</t>
    </rPh>
    <rPh sb="2" eb="4">
      <t>バンゴウ</t>
    </rPh>
    <phoneticPr fontId="3"/>
  </si>
  <si>
    <t>要素番号</t>
    <rPh sb="0" eb="2">
      <t>ヨウソ</t>
    </rPh>
    <rPh sb="2" eb="4">
      <t>バンゴウ</t>
    </rPh>
    <phoneticPr fontId="3"/>
  </si>
  <si>
    <t>Pye1</t>
    <phoneticPr fontId="3"/>
  </si>
  <si>
    <t>Pye2</t>
    <phoneticPr fontId="3"/>
  </si>
  <si>
    <t>Mze1</t>
    <phoneticPr fontId="3"/>
  </si>
  <si>
    <t>Mze2</t>
    <phoneticPr fontId="3"/>
  </si>
  <si>
    <t>(N-m)</t>
    <phoneticPr fontId="3"/>
  </si>
  <si>
    <t>Pxe1</t>
    <phoneticPr fontId="3"/>
  </si>
  <si>
    <t>Pxe2</t>
    <phoneticPr fontId="3"/>
  </si>
  <si>
    <t>(N)</t>
    <phoneticPr fontId="3"/>
  </si>
  <si>
    <t>(MPa)</t>
    <phoneticPr fontId="3"/>
  </si>
  <si>
    <t>(mm^2)</t>
    <phoneticPr fontId="3"/>
  </si>
  <si>
    <t>(mm^4)</t>
    <phoneticPr fontId="3"/>
  </si>
  <si>
    <t>全ポテンシャルエネルギ</t>
    <rPh sb="0" eb="1">
      <t>ゼン</t>
    </rPh>
    <phoneticPr fontId="3"/>
  </si>
  <si>
    <t>←目的セル</t>
    <rPh sb="1" eb="3">
      <t>モクテキ</t>
    </rPh>
    <phoneticPr fontId="3"/>
  </si>
  <si>
    <t>外力の仕事</t>
    <rPh sb="0" eb="2">
      <t>ガイリョク</t>
    </rPh>
    <rPh sb="3" eb="5">
      <t>シゴト</t>
    </rPh>
    <phoneticPr fontId="3"/>
  </si>
  <si>
    <t>合計</t>
    <rPh sb="0" eb="2">
      <t>ゴウケイ</t>
    </rPh>
    <phoneticPr fontId="3"/>
  </si>
  <si>
    <t>歪エネルギ</t>
    <rPh sb="0" eb="1">
      <t>ヒズミ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</si>
  <si>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</si>
  <si>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</si>
  <si>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</si>
  <si>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3"/>
  </si>
  <si>
    <t>方向余弦</t>
    <rPh sb="0" eb="2">
      <t>ホウコウ</t>
    </rPh>
    <rPh sb="2" eb="4">
      <t>ヨゲン</t>
    </rPh>
    <phoneticPr fontId="3"/>
  </si>
  <si>
    <t>長さ</t>
    <rPh sb="0" eb="1">
      <t>ナガ</t>
    </rPh>
    <phoneticPr fontId="3"/>
  </si>
  <si>
    <t>変位関数の係数</t>
    <rPh sb="0" eb="2">
      <t>ヘンイ</t>
    </rPh>
    <rPh sb="2" eb="4">
      <t>カンスウ</t>
    </rPh>
    <rPh sb="5" eb="7">
      <t>ケイスウ</t>
    </rPh>
    <phoneticPr fontId="3"/>
  </si>
  <si>
    <t>変数セル</t>
    <rPh sb="0" eb="2">
      <t>ヘンスウ</t>
    </rPh>
    <phoneticPr fontId="3"/>
  </si>
  <si>
    <t>l'</t>
    <phoneticPr fontId="3"/>
  </si>
  <si>
    <t>Le'</t>
    <phoneticPr fontId="3"/>
  </si>
  <si>
    <t>m'</t>
    <phoneticPr fontId="3"/>
  </si>
  <si>
    <t>theta'e1</t>
    <phoneticPr fontId="3"/>
  </si>
  <si>
    <t>theta'e2</t>
    <phoneticPr fontId="3"/>
  </si>
  <si>
    <t>phi_e</t>
    <phoneticPr fontId="3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</si>
  <si>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3"/>
  </si>
  <si>
    <t>２次元梁　非線形解析ツール</t>
    <rPh sb="1" eb="3">
      <t>ジゲン</t>
    </rPh>
    <rPh sb="3" eb="4">
      <t>ハリ</t>
    </rPh>
    <rPh sb="5" eb="6">
      <t>ヒ</t>
    </rPh>
    <rPh sb="6" eb="8">
      <t>センケイ</t>
    </rPh>
    <rPh sb="8" eb="10">
      <t>カイセキ</t>
    </rPh>
    <phoneticPr fontId="3"/>
  </si>
  <si>
    <t>節点データ</t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</si>
  <si>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3"/>
  </si>
  <si>
    <t>要素データ</t>
    <rPh sb="0" eb="2">
      <t>ヨウソ</t>
    </rPh>
    <phoneticPr fontId="3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</si>
  <si>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3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</si>
  <si>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3"/>
  </si>
  <si>
    <t>Px1</t>
    <phoneticPr fontId="3"/>
  </si>
  <si>
    <t>Py1</t>
    <phoneticPr fontId="3"/>
  </si>
  <si>
    <t>Px2</t>
    <phoneticPr fontId="3"/>
  </si>
  <si>
    <t>Py2</t>
    <phoneticPr fontId="3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</si>
  <si>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3"/>
  </si>
  <si>
    <t>節点座標</t>
    <rPh sb="0" eb="1">
      <t>セツ</t>
    </rPh>
    <rPh sb="1" eb="2">
      <t>テン</t>
    </rPh>
    <rPh sb="2" eb="4">
      <t>ザヒョウ</t>
    </rPh>
    <phoneticPr fontId="3"/>
  </si>
  <si>
    <t>節点変位</t>
    <rPh sb="0" eb="1">
      <t>セツ</t>
    </rPh>
    <rPh sb="1" eb="2">
      <t>テン</t>
    </rPh>
    <rPh sb="2" eb="4">
      <t>ヘンイ</t>
    </rPh>
    <phoneticPr fontId="3"/>
  </si>
  <si>
    <t>外力</t>
    <rPh sb="0" eb="2">
      <t>ガイリョク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</si>
</sst>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5" borderId="0" xfId="0" applyFont="1" applyFill="1">
      <alignment vertical="center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22</xdr:row>
      <xdr:rowOff>221462</xdr:rowOff>
    </xdr:from>
    <xdr:to>
      <xdr:col>39</xdr:col>
      <xdr:colOff>358775</xdr:colOff>
      <xdr:row>43</xdr:row>
      <xdr:rowOff>107950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6100" y="5022062"/>
          <a:ext cx="5527675" cy="4687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165100</xdr:colOff>
      <xdr:row>10</xdr:row>
      <xdr:rowOff>190500</xdr:rowOff>
    </xdr:from>
    <xdr:to>
      <xdr:col>25</xdr:col>
      <xdr:colOff>19050</xdr:colOff>
      <xdr:row>38</xdr:row>
      <xdr:rowOff>57150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34700" y="2476500"/>
          <a:ext cx="6026150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2"/>
  <sheetViews>
    <sheetView showGridLines="0" tabSelected="1" zoomScale="75" zoomScaleNormal="75" workbookViewId="0">
      <selection activeCell="P33" sqref="P33"/>
    </sheetView>
  </sheetViews>
  <sheetFormatPr defaultRowHeight="18" customHeight="1"/>
  <cols>
    <col min="1" max="1" width="6" style="1" customWidth="1"/>
    <col min="2" max="2" width="9.875" style="1" customWidth="1"/>
    <col min="3" max="4" width="9" style="1"/>
    <col min="5" max="5" width="9" style="1" customWidth="1"/>
    <col min="6" max="7" width="9" style="1"/>
    <col min="8" max="8" width="7" style="1" customWidth="1"/>
    <col min="9" max="9" width="9" style="1"/>
    <col min="10" max="10" width="7.125" style="1" customWidth="1"/>
    <col min="11" max="11" width="12" style="1" customWidth="1"/>
    <col min="12" max="12" width="7.625" style="1" customWidth="1"/>
    <col min="13" max="13" width="9" style="1" customWidth="1"/>
    <col min="14" max="14" width="6.875" style="1" customWidth="1"/>
    <col min="15" max="25" width="9" style="1"/>
    <col min="26" max="26" width="8.875" style="1" customWidth="1"/>
    <col min="27" max="32" width="7" style="1" customWidth="1"/>
    <col min="33" max="33" width="8.5" style="1" customWidth="1"/>
    <col min="34" max="34" width="8.75" style="1" customWidth="1"/>
    <col min="35" max="35" width="9.375" style="1" customWidth="1"/>
    <col min="36" max="36" width="9.25" style="1" customWidth="1"/>
    <col min="37" max="37" width="8.625" style="1" customWidth="1"/>
    <col min="38" max="38" width="7.625" style="1" customWidth="1"/>
    <col min="39" max="39" width="8.5" style="1" customWidth="1"/>
    <col min="40" max="40" width="8.875" style="1" customWidth="1"/>
    <col min="41" max="41" width="9.125" style="1" bestFit="1" customWidth="1"/>
    <col min="42" max="42" width="10.125" style="1" bestFit="1" customWidth="1"/>
    <col min="43" max="16384" width="9" style="1"/>
  </cols>
  <sheetData>
    <row r="1" spans="1:14" ht="18" customHeight="1">
      <c r="A1" s="3" t="s">
        <v>72</v>
      </c>
      <c r="K1" s="1" t="s">
        <v>71</v>
      </c>
    </row>
    <row r="3" spans="1:14" ht="18" customHeight="1">
      <c r="A3" s="17" t="s">
        <v>73</v>
      </c>
      <c r="K3" s="3"/>
    </row>
    <row r="4" spans="1:14" ht="18" customHeight="1">
      <c r="A4" s="17"/>
      <c r="C4" s="28" t="s">
        <v>83</v>
      </c>
      <c r="D4" s="30"/>
      <c r="E4" s="28" t="s">
        <v>84</v>
      </c>
      <c r="F4" s="31"/>
      <c r="G4" s="32"/>
      <c r="H4" s="28" t="s">
        <v>85</v>
      </c>
      <c r="I4" s="29"/>
      <c r="J4" s="30"/>
      <c r="K4" s="26" t="s">
        <v>54</v>
      </c>
    </row>
    <row r="5" spans="1:14" ht="18" customHeight="1">
      <c r="B5" s="9" t="s">
        <v>39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</row>
    <row r="6" spans="1:14" ht="18" customHeight="1">
      <c r="B6" s="8"/>
      <c r="C6" s="8" t="s">
        <v>8</v>
      </c>
      <c r="D6" s="8" t="s">
        <v>9</v>
      </c>
      <c r="E6" s="8" t="s">
        <v>9</v>
      </c>
      <c r="F6" s="8" t="s">
        <v>9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4"/>
      <c r="N6" s="18" t="s">
        <v>74</v>
      </c>
    </row>
    <row r="7" spans="1:14" ht="18" customHeight="1">
      <c r="A7" s="24">
        <v>1</v>
      </c>
      <c r="B7" s="6">
        <v>1</v>
      </c>
      <c r="C7" s="6">
        <v>0</v>
      </c>
      <c r="D7" s="6">
        <v>0</v>
      </c>
      <c r="E7" s="13">
        <v>8.5096180603175517E-2</v>
      </c>
      <c r="F7" s="13">
        <v>-4.2035278791305934</v>
      </c>
      <c r="G7" s="13">
        <v>-2.0566622216594381E-2</v>
      </c>
      <c r="H7" s="6">
        <v>0</v>
      </c>
      <c r="I7" s="6">
        <v>-45000</v>
      </c>
      <c r="J7" s="6">
        <v>0</v>
      </c>
      <c r="K7" s="16">
        <f>E7*H7+F7*I7+G7*J7</f>
        <v>189158.7545608767</v>
      </c>
      <c r="M7" s="2"/>
      <c r="N7" s="3" t="s">
        <v>64</v>
      </c>
    </row>
    <row r="8" spans="1:14" ht="18" customHeight="1">
      <c r="A8" s="24">
        <v>2</v>
      </c>
      <c r="B8" s="6">
        <v>2</v>
      </c>
      <c r="C8" s="6">
        <v>150</v>
      </c>
      <c r="D8" s="6">
        <v>0</v>
      </c>
      <c r="E8" s="13">
        <v>6.1803724724679994E-2</v>
      </c>
      <c r="F8" s="13">
        <v>-6.8563020729657547</v>
      </c>
      <c r="G8" s="13">
        <v>-1.1836175390751623E-2</v>
      </c>
      <c r="H8" s="6">
        <v>0</v>
      </c>
      <c r="I8" s="6">
        <v>-22000</v>
      </c>
      <c r="J8" s="6">
        <v>0</v>
      </c>
      <c r="K8" s="16">
        <f t="shared" ref="K8:K27" si="0">E8*H8+F8*I8+G8*J8</f>
        <v>150838.64560524659</v>
      </c>
    </row>
    <row r="9" spans="1:14" ht="18" customHeight="1">
      <c r="A9" s="24">
        <v>3</v>
      </c>
      <c r="B9" s="6">
        <v>3</v>
      </c>
      <c r="C9" s="6">
        <v>400</v>
      </c>
      <c r="D9" s="6">
        <v>0</v>
      </c>
      <c r="E9" s="13">
        <v>5.953557572657845E-2</v>
      </c>
      <c r="F9" s="13">
        <v>-6.92423598126455</v>
      </c>
      <c r="G9" s="13">
        <v>8.1584398913373355E-3</v>
      </c>
      <c r="H9" s="6">
        <v>0</v>
      </c>
      <c r="I9" s="6"/>
      <c r="J9" s="6">
        <v>0</v>
      </c>
      <c r="K9" s="16">
        <f t="shared" si="0"/>
        <v>0</v>
      </c>
    </row>
    <row r="10" spans="1:14" ht="18" customHeight="1">
      <c r="A10" s="24">
        <v>4</v>
      </c>
      <c r="B10" s="6">
        <v>4</v>
      </c>
      <c r="C10" s="6">
        <v>600</v>
      </c>
      <c r="D10" s="6">
        <v>0</v>
      </c>
      <c r="E10" s="13">
        <v>4.7415409135689451E-2</v>
      </c>
      <c r="F10" s="13">
        <v>-4.8465912411549956</v>
      </c>
      <c r="G10" s="13">
        <v>1.0611824710424041E-2</v>
      </c>
      <c r="H10" s="6">
        <v>0</v>
      </c>
      <c r="I10" s="6"/>
      <c r="J10" s="6">
        <v>0</v>
      </c>
      <c r="K10" s="16">
        <f t="shared" si="0"/>
        <v>0</v>
      </c>
    </row>
    <row r="11" spans="1:14" ht="18" customHeight="1">
      <c r="A11" s="24">
        <v>5</v>
      </c>
      <c r="B11" s="6">
        <v>5</v>
      </c>
      <c r="C11" s="6">
        <v>800</v>
      </c>
      <c r="D11" s="6">
        <v>0</v>
      </c>
      <c r="E11" s="13">
        <v>4.1288367155491522E-2</v>
      </c>
      <c r="F11" s="13">
        <v>-3.4822089017395612</v>
      </c>
      <c r="G11" s="13">
        <v>1.025745352142002E-3</v>
      </c>
      <c r="H11" s="6">
        <v>0</v>
      </c>
      <c r="I11" s="6">
        <v>-30000</v>
      </c>
      <c r="J11" s="6">
        <v>0</v>
      </c>
      <c r="K11" s="16">
        <f t="shared" si="0"/>
        <v>104466.26705218684</v>
      </c>
    </row>
    <row r="12" spans="1:14" ht="18" customHeight="1">
      <c r="A12" s="24">
        <v>6</v>
      </c>
      <c r="B12" s="6">
        <v>6</v>
      </c>
      <c r="C12" s="6">
        <v>950</v>
      </c>
      <c r="D12" s="6">
        <v>0</v>
      </c>
      <c r="E12" s="13">
        <v>3.9903929705011457E-2</v>
      </c>
      <c r="F12" s="13">
        <v>-3.7809678619419564</v>
      </c>
      <c r="G12" s="13">
        <v>-2.1916874597448558E-3</v>
      </c>
      <c r="H12" s="6">
        <v>0</v>
      </c>
      <c r="I12" s="6">
        <v>-18000</v>
      </c>
      <c r="J12" s="6">
        <v>0</v>
      </c>
      <c r="K12" s="16">
        <f t="shared" si="0"/>
        <v>68057.421514955218</v>
      </c>
    </row>
    <row r="13" spans="1:14" ht="18" customHeight="1">
      <c r="A13" s="24">
        <v>7</v>
      </c>
      <c r="B13" s="6">
        <v>7</v>
      </c>
      <c r="C13" s="6">
        <v>1200</v>
      </c>
      <c r="D13" s="6">
        <v>0</v>
      </c>
      <c r="E13" s="13">
        <v>3.7773566683006354E-2</v>
      </c>
      <c r="F13" s="13">
        <v>-3.6097109804834719</v>
      </c>
      <c r="G13" s="13">
        <v>2.0759354459477129E-3</v>
      </c>
      <c r="H13" s="6">
        <v>0</v>
      </c>
      <c r="I13" s="6"/>
      <c r="J13" s="6">
        <v>0</v>
      </c>
      <c r="K13" s="16">
        <f t="shared" si="0"/>
        <v>0</v>
      </c>
    </row>
    <row r="14" spans="1:14" ht="18" customHeight="1">
      <c r="A14" s="24">
        <v>8</v>
      </c>
      <c r="B14" s="6">
        <v>8</v>
      </c>
      <c r="C14" s="6">
        <v>1400</v>
      </c>
      <c r="D14" s="6">
        <v>0</v>
      </c>
      <c r="E14" s="13">
        <v>3.6010477429543289E-2</v>
      </c>
      <c r="F14" s="13">
        <v>-3.3999081209911455</v>
      </c>
      <c r="G14" s="13">
        <v>-9.2883994352195142E-4</v>
      </c>
      <c r="H14" s="6">
        <v>0</v>
      </c>
      <c r="I14" s="6"/>
      <c r="J14" s="6">
        <v>0</v>
      </c>
      <c r="K14" s="16">
        <f t="shared" si="0"/>
        <v>0</v>
      </c>
    </row>
    <row r="15" spans="1:14" ht="18" customHeight="1">
      <c r="A15" s="24">
        <v>9</v>
      </c>
      <c r="B15" s="6">
        <v>9</v>
      </c>
      <c r="C15" s="6">
        <v>1600</v>
      </c>
      <c r="D15" s="6">
        <v>0</v>
      </c>
      <c r="E15" s="13">
        <v>3.1933121124856384E-2</v>
      </c>
      <c r="F15" s="13">
        <v>-4.3613449998789013</v>
      </c>
      <c r="G15" s="13">
        <v>-9.6361420443288569E-3</v>
      </c>
      <c r="H15" s="6">
        <v>0</v>
      </c>
      <c r="I15" s="6">
        <v>-45000</v>
      </c>
      <c r="J15" s="6">
        <v>0</v>
      </c>
      <c r="K15" s="16">
        <f t="shared" si="0"/>
        <v>196260.52499455056</v>
      </c>
    </row>
    <row r="16" spans="1:14" ht="18" customHeight="1">
      <c r="A16" s="24">
        <v>10</v>
      </c>
      <c r="B16" s="6">
        <v>10</v>
      </c>
      <c r="C16" s="6">
        <v>1750</v>
      </c>
      <c r="D16" s="6">
        <v>0</v>
      </c>
      <c r="E16" s="13">
        <v>2.1952833741749479E-2</v>
      </c>
      <c r="F16" s="13">
        <v>-6.0104860512932197</v>
      </c>
      <c r="G16" s="13">
        <v>-9.3650905423977339E-3</v>
      </c>
      <c r="H16" s="6">
        <v>0</v>
      </c>
      <c r="I16" s="6">
        <v>-18000</v>
      </c>
      <c r="J16" s="6">
        <v>0</v>
      </c>
      <c r="K16" s="16">
        <f t="shared" si="0"/>
        <v>108188.74892327795</v>
      </c>
    </row>
    <row r="17" spans="1:11" ht="18" customHeight="1">
      <c r="A17" s="24">
        <v>11</v>
      </c>
      <c r="B17" s="6">
        <v>11</v>
      </c>
      <c r="C17" s="6">
        <v>2000</v>
      </c>
      <c r="D17" s="6">
        <v>0</v>
      </c>
      <c r="E17" s="13">
        <v>1.7916419274895529E-2</v>
      </c>
      <c r="F17" s="13">
        <v>-6.6811748644651336</v>
      </c>
      <c r="G17" s="13">
        <v>2.9861954461888416E-3</v>
      </c>
      <c r="H17" s="6">
        <v>0</v>
      </c>
      <c r="I17" s="6"/>
      <c r="J17" s="6">
        <v>0</v>
      </c>
      <c r="K17" s="16">
        <f t="shared" si="0"/>
        <v>0</v>
      </c>
    </row>
    <row r="18" spans="1:11" ht="18" customHeight="1">
      <c r="A18" s="24">
        <v>12</v>
      </c>
      <c r="B18" s="6">
        <v>12</v>
      </c>
      <c r="C18" s="6">
        <v>2200</v>
      </c>
      <c r="D18" s="6">
        <v>0</v>
      </c>
      <c r="E18" s="13">
        <v>1.1760509057563096E-2</v>
      </c>
      <c r="F18" s="13">
        <v>-5.4689565714689294</v>
      </c>
      <c r="G18" s="13">
        <v>8.4866839731648179E-3</v>
      </c>
      <c r="H18" s="6">
        <v>0</v>
      </c>
      <c r="I18" s="6"/>
      <c r="J18" s="6">
        <v>0</v>
      </c>
      <c r="K18" s="16">
        <f t="shared" si="0"/>
        <v>0</v>
      </c>
    </row>
    <row r="19" spans="1:11" ht="18" customHeight="1">
      <c r="A19" s="24">
        <v>13</v>
      </c>
      <c r="B19" s="6">
        <v>13</v>
      </c>
      <c r="C19" s="6">
        <v>2400</v>
      </c>
      <c r="D19" s="6">
        <v>0</v>
      </c>
      <c r="E19" s="27">
        <v>0</v>
      </c>
      <c r="F19" s="13">
        <v>-3.5464773330159449</v>
      </c>
      <c r="G19" s="13">
        <v>1.0088679609063626E-2</v>
      </c>
      <c r="H19" s="6">
        <v>0</v>
      </c>
      <c r="I19" s="6">
        <v>-50000</v>
      </c>
      <c r="J19" s="6">
        <v>0</v>
      </c>
      <c r="K19" s="16">
        <f t="shared" si="0"/>
        <v>177323.86665079725</v>
      </c>
    </row>
    <row r="20" spans="1:11" ht="18" customHeight="1">
      <c r="A20" s="24">
        <v>14</v>
      </c>
      <c r="B20" s="6">
        <v>14</v>
      </c>
      <c r="C20" s="6">
        <v>0</v>
      </c>
      <c r="D20" s="6">
        <v>-200</v>
      </c>
      <c r="E20" s="13">
        <v>-3.483893246979632</v>
      </c>
      <c r="F20" s="13">
        <v>-3.3424848494028154</v>
      </c>
      <c r="G20" s="13">
        <v>-1.3419932544463328E-2</v>
      </c>
      <c r="H20" s="6">
        <v>0</v>
      </c>
      <c r="I20" s="6"/>
      <c r="J20" s="6">
        <v>0</v>
      </c>
      <c r="K20" s="16">
        <f t="shared" si="0"/>
        <v>0</v>
      </c>
    </row>
    <row r="21" spans="1:11" ht="18" customHeight="1">
      <c r="A21" s="24">
        <v>15</v>
      </c>
      <c r="B21" s="6">
        <v>15</v>
      </c>
      <c r="C21" s="6">
        <v>0</v>
      </c>
      <c r="D21" s="6">
        <v>-400</v>
      </c>
      <c r="E21" s="13">
        <v>-4.8221548353247892</v>
      </c>
      <c r="F21" s="13">
        <v>-2.5088491384741487</v>
      </c>
      <c r="G21" s="13">
        <v>3.281539887837693E-4</v>
      </c>
      <c r="H21" s="6">
        <v>0</v>
      </c>
      <c r="I21" s="6"/>
      <c r="J21" s="6">
        <v>0</v>
      </c>
      <c r="K21" s="16">
        <f t="shared" si="0"/>
        <v>0</v>
      </c>
    </row>
    <row r="22" spans="1:11" ht="18" customHeight="1">
      <c r="A22" s="24">
        <v>16</v>
      </c>
      <c r="B22" s="6">
        <v>16</v>
      </c>
      <c r="C22" s="6">
        <v>0</v>
      </c>
      <c r="D22" s="6">
        <v>-600</v>
      </c>
      <c r="E22" s="13">
        <v>-3.5677905622820121</v>
      </c>
      <c r="F22" s="13">
        <v>-1.6758019294132023</v>
      </c>
      <c r="G22" s="13">
        <v>1.0862848553489396E-2</v>
      </c>
      <c r="H22" s="6">
        <v>0</v>
      </c>
      <c r="I22" s="6"/>
      <c r="J22" s="6">
        <v>0</v>
      </c>
      <c r="K22" s="16">
        <f t="shared" si="0"/>
        <v>0</v>
      </c>
    </row>
    <row r="23" spans="1:11" ht="18" customHeight="1">
      <c r="A23" s="24">
        <v>17</v>
      </c>
      <c r="B23" s="6">
        <v>17</v>
      </c>
      <c r="C23" s="6">
        <v>0</v>
      </c>
      <c r="D23" s="6">
        <v>-800</v>
      </c>
      <c r="E23" s="13">
        <v>-1.20401453578563</v>
      </c>
      <c r="F23" s="13">
        <v>-0.83273857888610692</v>
      </c>
      <c r="G23" s="13">
        <v>1.0719426847359373E-2</v>
      </c>
      <c r="H23" s="6">
        <v>0</v>
      </c>
      <c r="I23" s="6"/>
      <c r="J23" s="6">
        <v>0</v>
      </c>
      <c r="K23" s="16">
        <f t="shared" si="0"/>
        <v>0</v>
      </c>
    </row>
    <row r="24" spans="1:11" ht="18" customHeight="1">
      <c r="A24" s="24">
        <v>18</v>
      </c>
      <c r="B24" s="6">
        <v>18</v>
      </c>
      <c r="C24" s="6">
        <v>0</v>
      </c>
      <c r="D24" s="6">
        <v>-1000</v>
      </c>
      <c r="E24" s="27">
        <v>0</v>
      </c>
      <c r="F24" s="27">
        <v>0</v>
      </c>
      <c r="G24" s="27">
        <v>0</v>
      </c>
      <c r="H24" s="6">
        <v>0</v>
      </c>
      <c r="I24" s="6"/>
      <c r="J24" s="6">
        <v>0</v>
      </c>
      <c r="K24" s="16">
        <f t="shared" si="0"/>
        <v>0</v>
      </c>
    </row>
    <row r="25" spans="1:11" ht="18" customHeight="1">
      <c r="A25" s="24">
        <v>19</v>
      </c>
      <c r="B25" s="6">
        <v>19</v>
      </c>
      <c r="C25" s="6">
        <v>800</v>
      </c>
      <c r="D25" s="6">
        <v>-200</v>
      </c>
      <c r="E25" s="13">
        <v>0.20320881999132653</v>
      </c>
      <c r="F25" s="13">
        <v>-2.7857262476990368</v>
      </c>
      <c r="G25" s="13">
        <v>5.3855547700503218E-4</v>
      </c>
      <c r="H25" s="6">
        <v>0</v>
      </c>
      <c r="I25" s="6"/>
      <c r="J25" s="6">
        <v>0</v>
      </c>
      <c r="K25" s="16">
        <f t="shared" si="0"/>
        <v>0</v>
      </c>
    </row>
    <row r="26" spans="1:11" ht="18" customHeight="1">
      <c r="A26" s="24">
        <v>20</v>
      </c>
      <c r="B26" s="6">
        <v>20</v>
      </c>
      <c r="C26" s="6">
        <v>800</v>
      </c>
      <c r="D26" s="6">
        <v>-400</v>
      </c>
      <c r="E26" s="13">
        <v>0.24473811550743879</v>
      </c>
      <c r="F26" s="13">
        <v>-2.0893049753602582</v>
      </c>
      <c r="G26" s="13">
        <v>-1.1506823755308502E-4</v>
      </c>
      <c r="H26" s="6">
        <v>0</v>
      </c>
      <c r="I26" s="6"/>
      <c r="J26" s="6">
        <v>0</v>
      </c>
      <c r="K26" s="16">
        <f t="shared" si="0"/>
        <v>0</v>
      </c>
    </row>
    <row r="27" spans="1:11" ht="18" customHeight="1">
      <c r="A27" s="24">
        <v>21</v>
      </c>
      <c r="B27" s="6">
        <v>21</v>
      </c>
      <c r="C27" s="6">
        <v>800</v>
      </c>
      <c r="D27" s="6">
        <v>-600</v>
      </c>
      <c r="E27" s="13">
        <v>0.17028438119192368</v>
      </c>
      <c r="F27" s="13">
        <v>-1.3928742566751415</v>
      </c>
      <c r="G27" s="13">
        <v>-5.6029580917958568E-4</v>
      </c>
      <c r="H27" s="6">
        <v>0</v>
      </c>
      <c r="I27" s="6"/>
      <c r="J27" s="6">
        <v>0</v>
      </c>
      <c r="K27" s="16">
        <f t="shared" si="0"/>
        <v>0</v>
      </c>
    </row>
    <row r="28" spans="1:11" ht="18" customHeight="1">
      <c r="A28" s="24">
        <v>22</v>
      </c>
      <c r="B28" s="6">
        <v>22</v>
      </c>
      <c r="C28" s="6">
        <v>800</v>
      </c>
      <c r="D28" s="6">
        <v>-800</v>
      </c>
      <c r="E28" s="13">
        <v>5.5452286279917759E-2</v>
      </c>
      <c r="F28" s="13">
        <v>-0.69642453413204919</v>
      </c>
      <c r="G28" s="13">
        <v>-4.9908704143840322E-4</v>
      </c>
      <c r="H28" s="6">
        <v>0</v>
      </c>
      <c r="I28" s="6"/>
      <c r="J28" s="6">
        <v>0</v>
      </c>
      <c r="K28" s="16"/>
    </row>
    <row r="29" spans="1:11" ht="18" customHeight="1">
      <c r="A29" s="24">
        <v>23</v>
      </c>
      <c r="B29" s="6">
        <v>23</v>
      </c>
      <c r="C29" s="6">
        <v>800</v>
      </c>
      <c r="D29" s="6">
        <v>-1000</v>
      </c>
      <c r="E29" s="27">
        <v>0</v>
      </c>
      <c r="F29" s="27">
        <v>0</v>
      </c>
      <c r="G29" s="27">
        <v>0</v>
      </c>
      <c r="H29" s="6">
        <v>0</v>
      </c>
      <c r="I29" s="6"/>
      <c r="J29" s="6">
        <v>0</v>
      </c>
      <c r="K29" s="16"/>
    </row>
    <row r="30" spans="1:11" ht="18" customHeight="1">
      <c r="A30" s="24">
        <v>24</v>
      </c>
      <c r="B30" s="6">
        <v>24</v>
      </c>
      <c r="C30" s="6">
        <v>1600</v>
      </c>
      <c r="D30" s="6">
        <v>-200</v>
      </c>
      <c r="E30" s="13">
        <v>-1.6763436405724259</v>
      </c>
      <c r="F30" s="13">
        <v>-3.4844813193741175</v>
      </c>
      <c r="G30" s="13">
        <v>-6.5692154133843387E-3</v>
      </c>
      <c r="H30" s="6">
        <v>0</v>
      </c>
      <c r="I30" s="6"/>
      <c r="J30" s="6">
        <v>0</v>
      </c>
      <c r="K30" s="16"/>
    </row>
    <row r="31" spans="1:11" ht="18" customHeight="1">
      <c r="A31" s="24">
        <v>25</v>
      </c>
      <c r="B31" s="6">
        <v>25</v>
      </c>
      <c r="C31" s="6">
        <v>1600</v>
      </c>
      <c r="D31" s="6">
        <v>-400</v>
      </c>
      <c r="E31" s="13">
        <v>-2.3509024515470256</v>
      </c>
      <c r="F31" s="13">
        <v>-2.6137838943763656</v>
      </c>
      <c r="G31" s="13">
        <v>1.3910487286665353E-5</v>
      </c>
      <c r="H31" s="6">
        <v>0</v>
      </c>
      <c r="I31" s="6"/>
      <c r="J31" s="6">
        <v>0</v>
      </c>
      <c r="K31" s="16"/>
    </row>
    <row r="32" spans="1:11" ht="18" customHeight="1">
      <c r="A32" s="24">
        <v>26</v>
      </c>
      <c r="B32" s="6">
        <v>26</v>
      </c>
      <c r="C32" s="6">
        <v>1600</v>
      </c>
      <c r="D32" s="6">
        <v>-600</v>
      </c>
      <c r="E32" s="13">
        <v>-1.7548296921760418</v>
      </c>
      <c r="F32" s="13">
        <v>-1.743345904267267</v>
      </c>
      <c r="G32" s="13">
        <v>5.292288913990085E-3</v>
      </c>
      <c r="H32" s="6">
        <v>0</v>
      </c>
      <c r="I32" s="6"/>
      <c r="J32" s="6">
        <v>0</v>
      </c>
      <c r="K32" s="16"/>
    </row>
    <row r="33" spans="1:50" ht="18" customHeight="1">
      <c r="A33" s="24">
        <v>27</v>
      </c>
      <c r="B33" s="6">
        <v>27</v>
      </c>
      <c r="C33" s="6">
        <v>1600</v>
      </c>
      <c r="D33" s="6">
        <v>-800</v>
      </c>
      <c r="E33" s="13">
        <v>-0.59396370337567794</v>
      </c>
      <c r="F33" s="13">
        <v>-0.8704317757591723</v>
      </c>
      <c r="G33" s="13">
        <v>5.2863519054501791E-3</v>
      </c>
      <c r="H33" s="6">
        <v>0</v>
      </c>
      <c r="I33" s="6"/>
      <c r="J33" s="6">
        <v>0</v>
      </c>
      <c r="K33" s="16"/>
    </row>
    <row r="34" spans="1:50" ht="18" customHeight="1">
      <c r="A34" s="24">
        <v>28</v>
      </c>
      <c r="B34" s="6">
        <v>28</v>
      </c>
      <c r="C34" s="6">
        <v>1600</v>
      </c>
      <c r="D34" s="6">
        <v>-1000</v>
      </c>
      <c r="E34" s="27">
        <v>0</v>
      </c>
      <c r="F34" s="27">
        <v>0</v>
      </c>
      <c r="G34" s="27">
        <v>0</v>
      </c>
      <c r="H34" s="6">
        <v>0</v>
      </c>
      <c r="I34" s="6"/>
      <c r="J34" s="6">
        <v>0</v>
      </c>
      <c r="K34" s="16"/>
    </row>
    <row r="35" spans="1:50" ht="18" customHeight="1">
      <c r="A35" s="24">
        <v>29</v>
      </c>
      <c r="B35" s="6">
        <v>29</v>
      </c>
      <c r="C35" s="6">
        <v>2400</v>
      </c>
      <c r="D35" s="6">
        <v>-200</v>
      </c>
      <c r="E35" s="13">
        <v>1.6475122668943865</v>
      </c>
      <c r="F35" s="13">
        <v>-2.8327426595295484</v>
      </c>
      <c r="G35" s="13">
        <v>5.7881992088883944E-3</v>
      </c>
      <c r="H35" s="6">
        <v>0</v>
      </c>
      <c r="I35" s="6"/>
      <c r="J35" s="6">
        <v>0</v>
      </c>
      <c r="K35" s="16"/>
    </row>
    <row r="36" spans="1:50" ht="18" customHeight="1">
      <c r="A36" s="24">
        <v>30</v>
      </c>
      <c r="B36" s="6">
        <v>30</v>
      </c>
      <c r="C36" s="6">
        <v>2400</v>
      </c>
      <c r="D36" s="6">
        <v>-400</v>
      </c>
      <c r="E36" s="13">
        <v>2.17392669211692</v>
      </c>
      <c r="F36" s="13">
        <v>-2.1251111263167739</v>
      </c>
      <c r="G36" s="13">
        <v>-5.1642400534232763E-4</v>
      </c>
      <c r="H36" s="6">
        <v>0</v>
      </c>
      <c r="I36" s="6"/>
      <c r="J36" s="6">
        <v>0</v>
      </c>
      <c r="K36" s="16"/>
    </row>
    <row r="37" spans="1:50" ht="18" customHeight="1">
      <c r="A37" s="24">
        <v>31</v>
      </c>
      <c r="B37" s="6">
        <v>31</v>
      </c>
      <c r="C37" s="6">
        <v>2400</v>
      </c>
      <c r="D37" s="6">
        <v>-600</v>
      </c>
      <c r="E37" s="13">
        <v>1.5703344352929978</v>
      </c>
      <c r="F37" s="13">
        <v>-1.4172717170166156</v>
      </c>
      <c r="G37" s="13">
        <v>-4.9010268218658932E-3</v>
      </c>
      <c r="H37" s="6">
        <v>0</v>
      </c>
      <c r="I37" s="6"/>
      <c r="J37" s="6">
        <v>0</v>
      </c>
      <c r="K37" s="16"/>
    </row>
    <row r="38" spans="1:50" ht="18" customHeight="1">
      <c r="A38" s="24">
        <v>32</v>
      </c>
      <c r="B38" s="6">
        <v>32</v>
      </c>
      <c r="C38" s="6">
        <v>2400</v>
      </c>
      <c r="D38" s="6">
        <v>-800</v>
      </c>
      <c r="E38" s="13">
        <v>0.52612117446855944</v>
      </c>
      <c r="F38" s="13">
        <v>-0.70762124345811916</v>
      </c>
      <c r="G38" s="13">
        <v>-4.6844562048111819E-3</v>
      </c>
      <c r="H38" s="6">
        <v>0</v>
      </c>
      <c r="I38" s="6"/>
      <c r="J38" s="6">
        <v>0</v>
      </c>
      <c r="K38" s="16"/>
    </row>
    <row r="39" spans="1:50" ht="18" customHeight="1">
      <c r="A39" s="24">
        <v>33</v>
      </c>
      <c r="B39" s="6">
        <v>33</v>
      </c>
      <c r="C39" s="6">
        <v>2400</v>
      </c>
      <c r="D39" s="6">
        <v>-1000</v>
      </c>
      <c r="E39" s="27">
        <v>0</v>
      </c>
      <c r="F39" s="27">
        <v>0</v>
      </c>
      <c r="G39" s="27">
        <v>0</v>
      </c>
      <c r="H39" s="6">
        <v>0</v>
      </c>
      <c r="I39" s="6"/>
      <c r="J39" s="6">
        <v>0</v>
      </c>
      <c r="K39" s="16"/>
      <c r="M39" s="3" t="s">
        <v>52</v>
      </c>
    </row>
    <row r="40" spans="1:50" ht="18" customHeight="1">
      <c r="B40" s="5"/>
      <c r="C40" s="5"/>
      <c r="D40" s="5"/>
      <c r="E40" s="5"/>
      <c r="F40" s="5"/>
      <c r="G40" s="5"/>
      <c r="H40" s="5"/>
      <c r="I40" s="5"/>
      <c r="J40" s="4" t="s">
        <v>55</v>
      </c>
      <c r="K40" s="16">
        <f>SUM(K7:K39)</f>
        <v>994294.22930189106</v>
      </c>
      <c r="M40" s="11">
        <f>AE82+AF82-K40</f>
        <v>-494634.53015040024</v>
      </c>
      <c r="N40" s="3" t="s">
        <v>53</v>
      </c>
    </row>
    <row r="41" spans="1:50" ht="18" customHeight="1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</row>
    <row r="42" spans="1:50" ht="18" customHeight="1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</row>
    <row r="43" spans="1:50" ht="18" customHeight="1">
      <c r="B43" s="5"/>
      <c r="C43" s="5"/>
      <c r="D43" s="5"/>
      <c r="E43" s="5"/>
      <c r="F43" s="5"/>
      <c r="G43" s="5"/>
      <c r="H43" s="5"/>
      <c r="I43" s="5"/>
      <c r="J43" s="4"/>
      <c r="K43" s="12"/>
      <c r="N43" s="3"/>
    </row>
    <row r="44" spans="1:50" ht="18" customHeight="1">
      <c r="B44" s="5"/>
      <c r="C44" s="5"/>
      <c r="D44" s="5"/>
      <c r="E44" s="5"/>
      <c r="F44" s="5"/>
      <c r="G44" s="5"/>
      <c r="H44" s="5"/>
      <c r="I44" s="5"/>
      <c r="J44" s="4"/>
      <c r="K44" s="12"/>
      <c r="N44" s="3"/>
    </row>
    <row r="45" spans="1:50" ht="18" customHeight="1">
      <c r="B45" s="5"/>
      <c r="C45" s="5"/>
      <c r="D45" s="5"/>
      <c r="E45" s="5"/>
      <c r="F45" s="5"/>
      <c r="G45" s="5"/>
      <c r="H45" s="5"/>
      <c r="I45" s="5"/>
      <c r="J45" s="4"/>
      <c r="K45" s="12"/>
      <c r="N45" s="3"/>
    </row>
    <row r="46" spans="1:50" ht="18" customHeight="1">
      <c r="A46" s="17" t="s">
        <v>75</v>
      </c>
      <c r="C46" s="5"/>
      <c r="D46" s="5"/>
      <c r="E46" s="5"/>
      <c r="F46" s="5"/>
      <c r="G46" s="5"/>
      <c r="H46" s="19" t="s">
        <v>76</v>
      </c>
      <c r="I46" s="20"/>
      <c r="J46" s="21"/>
      <c r="K46" s="22"/>
      <c r="N46" s="3"/>
    </row>
    <row r="47" spans="1:50" ht="18" customHeight="1">
      <c r="H47" s="35" t="s">
        <v>59</v>
      </c>
      <c r="I47" s="30"/>
      <c r="J47" s="34" t="s">
        <v>60</v>
      </c>
      <c r="K47" s="34"/>
      <c r="L47" s="15" t="s">
        <v>62</v>
      </c>
      <c r="M47" s="33" t="s">
        <v>61</v>
      </c>
      <c r="N47" s="34"/>
      <c r="O47" s="34" t="s">
        <v>57</v>
      </c>
      <c r="P47" s="34"/>
      <c r="Q47" s="34"/>
      <c r="R47" s="35" t="s">
        <v>58</v>
      </c>
      <c r="S47" s="29"/>
      <c r="T47" s="30"/>
      <c r="U47" s="15" t="s">
        <v>62</v>
      </c>
      <c r="V47" s="28" t="s">
        <v>61</v>
      </c>
      <c r="W47" s="32"/>
      <c r="X47" s="35" t="s">
        <v>57</v>
      </c>
      <c r="Y47" s="29"/>
      <c r="Z47" s="30"/>
      <c r="AA47" s="28" t="s">
        <v>63</v>
      </c>
      <c r="AB47" s="31"/>
      <c r="AC47" s="31"/>
      <c r="AD47" s="32"/>
      <c r="AE47" s="33" t="s">
        <v>56</v>
      </c>
      <c r="AF47" s="33"/>
      <c r="AG47" s="33" t="s">
        <v>77</v>
      </c>
      <c r="AH47" s="34"/>
      <c r="AI47" s="34"/>
      <c r="AJ47" s="34"/>
      <c r="AK47" s="34"/>
      <c r="AL47" s="34"/>
      <c r="AM47" s="28" t="s">
        <v>82</v>
      </c>
      <c r="AN47" s="29"/>
      <c r="AO47" s="29"/>
      <c r="AP47" s="30"/>
    </row>
    <row r="48" spans="1:50" ht="18" customHeight="1">
      <c r="B48" s="9" t="s">
        <v>40</v>
      </c>
      <c r="C48" s="10" t="s">
        <v>2</v>
      </c>
      <c r="D48" s="10" t="s">
        <v>3</v>
      </c>
      <c r="E48" s="10" t="s">
        <v>35</v>
      </c>
      <c r="F48" s="10" t="s">
        <v>34</v>
      </c>
      <c r="G48" s="10" t="s">
        <v>36</v>
      </c>
      <c r="H48" s="10" t="s">
        <v>4</v>
      </c>
      <c r="I48" s="10" t="s">
        <v>5</v>
      </c>
      <c r="J48" s="10" t="s">
        <v>6</v>
      </c>
      <c r="K48" s="10" t="s">
        <v>7</v>
      </c>
      <c r="L48" s="10" t="s">
        <v>10</v>
      </c>
      <c r="M48" s="10" t="s">
        <v>11</v>
      </c>
      <c r="N48" s="10" t="s">
        <v>12</v>
      </c>
      <c r="O48" s="10" t="s">
        <v>24</v>
      </c>
      <c r="P48" s="10" t="s">
        <v>25</v>
      </c>
      <c r="Q48" s="10" t="s">
        <v>26</v>
      </c>
      <c r="R48" s="10" t="s">
        <v>27</v>
      </c>
      <c r="S48" s="10" t="s">
        <v>28</v>
      </c>
      <c r="T48" s="10" t="s">
        <v>29</v>
      </c>
      <c r="U48" s="10" t="s">
        <v>66</v>
      </c>
      <c r="V48" s="10" t="s">
        <v>65</v>
      </c>
      <c r="W48" s="10" t="s">
        <v>67</v>
      </c>
      <c r="X48" s="10" t="s">
        <v>70</v>
      </c>
      <c r="Y48" s="10" t="s">
        <v>68</v>
      </c>
      <c r="Z48" s="10" t="s">
        <v>69</v>
      </c>
      <c r="AA48" s="10" t="s">
        <v>30</v>
      </c>
      <c r="AB48" s="10" t="s">
        <v>31</v>
      </c>
      <c r="AC48" s="10" t="s">
        <v>32</v>
      </c>
      <c r="AD48" s="10" t="s">
        <v>33</v>
      </c>
      <c r="AE48" s="10" t="s">
        <v>37</v>
      </c>
      <c r="AF48" s="10" t="s">
        <v>38</v>
      </c>
      <c r="AG48" s="10" t="s">
        <v>46</v>
      </c>
      <c r="AH48" s="10" t="s">
        <v>47</v>
      </c>
      <c r="AI48" s="10" t="s">
        <v>41</v>
      </c>
      <c r="AJ48" s="10" t="s">
        <v>42</v>
      </c>
      <c r="AK48" s="10" t="s">
        <v>43</v>
      </c>
      <c r="AL48" s="10" t="s">
        <v>44</v>
      </c>
      <c r="AM48" s="10" t="s">
        <v>78</v>
      </c>
      <c r="AN48" s="10" t="s">
        <v>79</v>
      </c>
      <c r="AO48" s="10" t="s">
        <v>80</v>
      </c>
      <c r="AP48" s="10" t="s">
        <v>81</v>
      </c>
      <c r="AR48" s="5"/>
      <c r="AS48" s="5"/>
      <c r="AT48" s="5"/>
      <c r="AU48" s="5"/>
      <c r="AV48" s="5"/>
      <c r="AW48" s="5"/>
      <c r="AX48" s="5"/>
    </row>
    <row r="49" spans="1:50" ht="18" customHeight="1">
      <c r="B49" s="8"/>
      <c r="C49" s="8"/>
      <c r="D49" s="8"/>
      <c r="E49" s="8" t="s">
        <v>49</v>
      </c>
      <c r="F49" s="8" t="s">
        <v>50</v>
      </c>
      <c r="G49" s="8" t="s">
        <v>51</v>
      </c>
      <c r="H49" s="8" t="s">
        <v>9</v>
      </c>
      <c r="I49" s="8" t="s">
        <v>9</v>
      </c>
      <c r="J49" s="8" t="s">
        <v>9</v>
      </c>
      <c r="K49" s="8" t="s">
        <v>9</v>
      </c>
      <c r="L49" s="8" t="s">
        <v>9</v>
      </c>
      <c r="M49" s="8"/>
      <c r="N49" s="8"/>
      <c r="O49" s="8" t="s">
        <v>9</v>
      </c>
      <c r="P49" s="8" t="s">
        <v>9</v>
      </c>
      <c r="Q49" s="8" t="s">
        <v>16</v>
      </c>
      <c r="R49" s="8" t="s">
        <v>9</v>
      </c>
      <c r="S49" s="8" t="s">
        <v>9</v>
      </c>
      <c r="T49" s="8" t="s">
        <v>16</v>
      </c>
      <c r="U49" s="8" t="s">
        <v>8</v>
      </c>
      <c r="V49" s="8"/>
      <c r="W49" s="8"/>
      <c r="X49" s="8" t="s">
        <v>16</v>
      </c>
      <c r="Y49" s="8" t="s">
        <v>16</v>
      </c>
      <c r="Z49" s="8" t="s">
        <v>16</v>
      </c>
      <c r="AA49" s="8"/>
      <c r="AB49" s="8"/>
      <c r="AC49" s="8"/>
      <c r="AD49" s="8"/>
      <c r="AE49" s="8" t="s">
        <v>22</v>
      </c>
      <c r="AF49" s="8" t="s">
        <v>22</v>
      </c>
      <c r="AG49" s="8" t="s">
        <v>48</v>
      </c>
      <c r="AH49" s="8" t="s">
        <v>48</v>
      </c>
      <c r="AI49" s="8" t="s">
        <v>48</v>
      </c>
      <c r="AJ49" s="8" t="s">
        <v>48</v>
      </c>
      <c r="AK49" s="8" t="s">
        <v>45</v>
      </c>
      <c r="AL49" s="8" t="s">
        <v>45</v>
      </c>
      <c r="AM49" s="8" t="s">
        <v>48</v>
      </c>
      <c r="AN49" s="8" t="s">
        <v>48</v>
      </c>
      <c r="AO49" s="8" t="s">
        <v>48</v>
      </c>
      <c r="AP49" s="8" t="s">
        <v>48</v>
      </c>
      <c r="AR49" s="5"/>
      <c r="AS49" s="5"/>
      <c r="AT49" s="5"/>
      <c r="AU49" s="5"/>
      <c r="AV49" s="5"/>
      <c r="AW49" s="5"/>
      <c r="AX49" s="5"/>
    </row>
    <row r="50" spans="1:50" ht="18" customHeight="1">
      <c r="A50" s="24">
        <v>1</v>
      </c>
      <c r="B50" s="6">
        <v>1</v>
      </c>
      <c r="C50" s="6">
        <v>1</v>
      </c>
      <c r="D50" s="6">
        <v>2</v>
      </c>
      <c r="E50" s="6">
        <v>70000</v>
      </c>
      <c r="F50" s="6">
        <v>396</v>
      </c>
      <c r="G50" s="6">
        <v>287644.5</v>
      </c>
      <c r="H50" s="23">
        <f t="shared" ref="H50:H69" si="1">LOOKUP(C50,$B$7:$B$39,$C$7:$C$39)</f>
        <v>0</v>
      </c>
      <c r="I50" s="23">
        <f t="shared" ref="I50:I69" si="2">LOOKUP(C50,$B$7:$B$39,$D$7:$D$39)</f>
        <v>0</v>
      </c>
      <c r="J50" s="23">
        <f t="shared" ref="J50:J69" si="3">LOOKUP(D50,$B$7:$B$39,$C$7:$C$39)</f>
        <v>150</v>
      </c>
      <c r="K50" s="23">
        <f t="shared" ref="K50:K69" si="4">LOOKUP(D50,$B$7:$B$39,$D$7:$D$39)</f>
        <v>0</v>
      </c>
      <c r="L50" s="16">
        <f>SQRT((J50-H50)^2+(K50-I50)^2)</f>
        <v>150</v>
      </c>
      <c r="M50" s="16">
        <f>(J50-H50)/L50</f>
        <v>1</v>
      </c>
      <c r="N50" s="16">
        <f>(K50-I50)/L50</f>
        <v>0</v>
      </c>
      <c r="O50" s="23">
        <f t="shared" ref="O50:O69" si="5">LOOKUP(C50,$B$7:$B$39,$E$7:$E$39)</f>
        <v>8.5096180603175517E-2</v>
      </c>
      <c r="P50" s="23">
        <f t="shared" ref="P50:P69" si="6">LOOKUP(C50,$B$7:$B$39,$F$7:$F$39)</f>
        <v>-4.2035278791305934</v>
      </c>
      <c r="Q50" s="23">
        <f t="shared" ref="Q50:Q69" si="7">LOOKUP(C50,$B$7:$B$39,$G$7:$G$39)</f>
        <v>-2.0566622216594381E-2</v>
      </c>
      <c r="R50" s="23">
        <f t="shared" ref="R50:R69" si="8">LOOKUP(D50,$B$7:$B$39,$E$7:$E$39)</f>
        <v>6.1803724724679994E-2</v>
      </c>
      <c r="S50" s="23">
        <f t="shared" ref="S50:S69" si="9">LOOKUP(D50,$B$7:$B$39,$F$7:$F$39)</f>
        <v>-6.8563020729657547</v>
      </c>
      <c r="T50" s="23">
        <f t="shared" ref="T50:T69" si="10">LOOKUP(D50,$B$7:$B$39,$G$7:$G$39)</f>
        <v>-1.1836175390751623E-2</v>
      </c>
      <c r="U50" s="16">
        <f>SQRT((J50+R50-H50-O50)^2+(K50+S50-I50-P50)^2)</f>
        <v>150.00016672223543</v>
      </c>
      <c r="V50" s="16">
        <f>(J50+R50-H50-O50)/U50</f>
        <v>0.99984360565306984</v>
      </c>
      <c r="W50" s="16">
        <f>(K50+S50-I50-P50)/U50</f>
        <v>-1.7685141635525425E-2</v>
      </c>
      <c r="X50" s="16">
        <f>ATAN2(V50,W50)-ATAN2(M50,N50)</f>
        <v>-1.7686063645263348E-2</v>
      </c>
      <c r="Y50" s="16">
        <f>Q50-X50</f>
        <v>-2.8805585713310329E-3</v>
      </c>
      <c r="Z50" s="16">
        <f>T50-X50</f>
        <v>5.8498882545117252E-3</v>
      </c>
      <c r="AA50" s="16">
        <f>(Y50+Z50)/L50^2</f>
        <v>1.319702081413641E-7</v>
      </c>
      <c r="AB50" s="16">
        <f>-(2*Y50+Z50)/L50</f>
        <v>-5.918074123310626E-7</v>
      </c>
      <c r="AC50" s="16">
        <f>Y50</f>
        <v>-2.8805585713310329E-3</v>
      </c>
      <c r="AD50" s="16">
        <v>0</v>
      </c>
      <c r="AE50" s="16">
        <f>0.5*E50*F50*L50*(U50/L50-1)^2</f>
        <v>2.5683784705348902E-3</v>
      </c>
      <c r="AF50" s="16">
        <f>E50*G50*L50*(6*AA50^2*L50^2+6*AA50*AB50*L50+2*AB50^2)</f>
        <v>6891.0053856035529</v>
      </c>
      <c r="AG50" s="7">
        <f>-E50*F50*(U50/L50-1)</f>
        <v>-30.810269111283262</v>
      </c>
      <c r="AH50" s="7">
        <f>-AG50</f>
        <v>30.810269111283262</v>
      </c>
      <c r="AI50" s="7">
        <f t="shared" ref="AI50:AI69" si="11">6*E50*G50*AA50</f>
        <v>15943.411905001814</v>
      </c>
      <c r="AJ50" s="7">
        <f>-AI50</f>
        <v>-15943.411905001814</v>
      </c>
      <c r="AK50" s="7">
        <f t="shared" ref="AK50:AK69" si="12">(-2*E50*G50*AB50)/1000</f>
        <v>23.832220610276728</v>
      </c>
      <c r="AL50" s="7">
        <f t="shared" ref="AL50:AL69" si="13">E50*G50*(6*AA50*L50+2*AB50)/1000</f>
        <v>2367.6795651399957</v>
      </c>
      <c r="AM50" s="7">
        <f>AG50*V50-AI50*W50</f>
        <v>251.15604713411244</v>
      </c>
      <c r="AN50" s="7">
        <f>AG50*W50+AI50*V50</f>
        <v>15941.463329482154</v>
      </c>
      <c r="AO50" s="7">
        <f>AH50*V50-AJ50*W50</f>
        <v>-251.15604713411244</v>
      </c>
      <c r="AP50" s="7">
        <f>AH50*W50+AJ50*V50</f>
        <v>-15941.463329482154</v>
      </c>
      <c r="AR50" s="5"/>
      <c r="AU50" s="5"/>
      <c r="AV50" s="5"/>
      <c r="AW50" s="5"/>
      <c r="AX50" s="5"/>
    </row>
    <row r="51" spans="1:50" ht="18" customHeight="1">
      <c r="A51" s="24">
        <v>2</v>
      </c>
      <c r="B51" s="6">
        <v>2</v>
      </c>
      <c r="C51" s="6">
        <v>2</v>
      </c>
      <c r="D51" s="6">
        <v>3</v>
      </c>
      <c r="E51" s="6">
        <v>70000</v>
      </c>
      <c r="F51" s="6">
        <v>396</v>
      </c>
      <c r="G51" s="6">
        <v>287644.5</v>
      </c>
      <c r="H51" s="23">
        <f t="shared" si="1"/>
        <v>150</v>
      </c>
      <c r="I51" s="23">
        <f t="shared" si="2"/>
        <v>0</v>
      </c>
      <c r="J51" s="23">
        <f t="shared" si="3"/>
        <v>400</v>
      </c>
      <c r="K51" s="23">
        <f t="shared" si="4"/>
        <v>0</v>
      </c>
      <c r="L51" s="16">
        <f t="shared" ref="L51:L69" si="14">SQRT((J51-H51)^2+(K51-I51)^2)</f>
        <v>250</v>
      </c>
      <c r="M51" s="16">
        <f t="shared" ref="M51:M69" si="15">(J51-H51)/L51</f>
        <v>1</v>
      </c>
      <c r="N51" s="16">
        <f t="shared" ref="N51:N69" si="16">(K51-I51)/L51</f>
        <v>0</v>
      </c>
      <c r="O51" s="23">
        <f t="shared" si="5"/>
        <v>6.1803724724679994E-2</v>
      </c>
      <c r="P51" s="23">
        <f t="shared" si="6"/>
        <v>-6.8563020729657547</v>
      </c>
      <c r="Q51" s="23">
        <f t="shared" si="7"/>
        <v>-1.1836175390751623E-2</v>
      </c>
      <c r="R51" s="23">
        <f t="shared" si="8"/>
        <v>5.953557572657845E-2</v>
      </c>
      <c r="S51" s="23">
        <f t="shared" si="9"/>
        <v>-6.92423598126455</v>
      </c>
      <c r="T51" s="23">
        <f t="shared" si="10"/>
        <v>8.1584398913373355E-3</v>
      </c>
      <c r="U51" s="16">
        <f t="shared" ref="U51:U69" si="17">SQRT((J51+R51-H51-O51)^2+(K51+S51-I51-P51)^2)</f>
        <v>249.99774108111723</v>
      </c>
      <c r="V51" s="16">
        <f t="shared" ref="V51:V69" si="18">(J51+R51-H51-O51)/U51</f>
        <v>0.99999996307920502</v>
      </c>
      <c r="W51" s="16">
        <f t="shared" ref="W51:W69" si="19">(K51+S51-I51-P51)/U51</f>
        <v>-2.7173808853237863E-4</v>
      </c>
      <c r="X51" s="16">
        <f t="shared" ref="X51:X69" si="20">ATAN2(V51,W51)-ATAN2(M51,N51)</f>
        <v>-2.7173809187664073E-4</v>
      </c>
      <c r="Y51" s="16">
        <f t="shared" ref="Y51:Y69" si="21">Q51-X51</f>
        <v>-1.1564437298874982E-2</v>
      </c>
      <c r="Z51" s="16">
        <f t="shared" ref="Z51:Z69" si="22">T51-X51</f>
        <v>8.430177983213976E-3</v>
      </c>
      <c r="AA51" s="16">
        <f t="shared" ref="AA51:AA69" si="23">(Y51+Z51)/L51^2</f>
        <v>-5.0148149050576104E-8</v>
      </c>
      <c r="AB51" s="16">
        <f t="shared" ref="AB51:AB69" si="24">-(2*Y51+Z51)/L51</f>
        <v>5.8794786458143956E-5</v>
      </c>
      <c r="AC51" s="16">
        <f t="shared" ref="AC51:AC69" si="25">Y51</f>
        <v>-1.1564437298874982E-2</v>
      </c>
      <c r="AD51" s="16">
        <v>0</v>
      </c>
      <c r="AE51" s="16">
        <f t="shared" ref="AE51:AE69" si="26">0.5*E51*F51*L51*(U51/L51-1)^2</f>
        <v>0.28289449293235452</v>
      </c>
      <c r="AF51" s="16">
        <f t="shared" ref="AF51:AF69" si="27">E51*G51*L51*(6*AA51^2*L51^2+6*AA51*AB51*L51+2*AB51^2)</f>
        <v>17286.213068681303</v>
      </c>
      <c r="AG51" s="7">
        <f t="shared" ref="AG51:AG69" si="28">-E51*F51*(U51/L51-1)</f>
        <v>250.4689257226911</v>
      </c>
      <c r="AH51" s="7">
        <f t="shared" ref="AH51:AH69" si="29">-AG51</f>
        <v>-250.4689257226911</v>
      </c>
      <c r="AI51" s="7">
        <f t="shared" si="11"/>
        <v>-6058.4324890229436</v>
      </c>
      <c r="AJ51" s="7">
        <f t="shared" ref="AJ51:AJ69" si="30">-AI51</f>
        <v>6058.4324890229436</v>
      </c>
      <c r="AK51" s="7">
        <f t="shared" si="12"/>
        <v>-2367.6795734703423</v>
      </c>
      <c r="AL51" s="7">
        <f t="shared" si="13"/>
        <v>853.07145121460633</v>
      </c>
      <c r="AM51" s="7">
        <f t="shared" ref="AM51:AM69" si="31">AG51*V51-AI51*W51</f>
        <v>248.8226096111097</v>
      </c>
      <c r="AN51" s="7">
        <f t="shared" ref="AN51:AN69" si="32">AG51*W51+AI51*V51</f>
        <v>-6058.5003272879121</v>
      </c>
      <c r="AO51" s="7">
        <f t="shared" ref="AO51:AO69" si="33">AH51*V51-AJ51*W51</f>
        <v>-248.8226096111097</v>
      </c>
      <c r="AP51" s="7">
        <f t="shared" ref="AP51:AP81" si="34">AH51*W51+AJ51*V51</f>
        <v>6058.5003272879121</v>
      </c>
      <c r="AR51" s="5"/>
      <c r="AU51" s="5"/>
      <c r="AV51" s="5"/>
      <c r="AW51" s="5"/>
      <c r="AX51" s="5"/>
    </row>
    <row r="52" spans="1:50" ht="18" customHeight="1">
      <c r="A52" s="24">
        <v>3</v>
      </c>
      <c r="B52" s="6">
        <v>3</v>
      </c>
      <c r="C52" s="6">
        <v>3</v>
      </c>
      <c r="D52" s="6">
        <v>4</v>
      </c>
      <c r="E52" s="6">
        <v>70000</v>
      </c>
      <c r="F52" s="6">
        <v>396</v>
      </c>
      <c r="G52" s="6">
        <v>287644.5</v>
      </c>
      <c r="H52" s="23">
        <f t="shared" si="1"/>
        <v>400</v>
      </c>
      <c r="I52" s="23">
        <f t="shared" si="2"/>
        <v>0</v>
      </c>
      <c r="J52" s="23">
        <f t="shared" si="3"/>
        <v>600</v>
      </c>
      <c r="K52" s="23">
        <f t="shared" si="4"/>
        <v>0</v>
      </c>
      <c r="L52" s="16">
        <f t="shared" si="14"/>
        <v>200</v>
      </c>
      <c r="M52" s="16">
        <f t="shared" si="15"/>
        <v>1</v>
      </c>
      <c r="N52" s="16">
        <f t="shared" si="16"/>
        <v>0</v>
      </c>
      <c r="O52" s="23">
        <f t="shared" si="5"/>
        <v>5.953557572657845E-2</v>
      </c>
      <c r="P52" s="23">
        <f t="shared" si="6"/>
        <v>-6.92423598126455</v>
      </c>
      <c r="Q52" s="23">
        <f t="shared" si="7"/>
        <v>8.1584398913373355E-3</v>
      </c>
      <c r="R52" s="23">
        <f t="shared" si="8"/>
        <v>4.7415409135689451E-2</v>
      </c>
      <c r="S52" s="23">
        <f t="shared" si="9"/>
        <v>-4.8465912411549956</v>
      </c>
      <c r="T52" s="23">
        <f t="shared" si="10"/>
        <v>1.0611824710424041E-2</v>
      </c>
      <c r="U52" s="16">
        <f t="shared" si="17"/>
        <v>199.99867171540967</v>
      </c>
      <c r="V52" s="16">
        <f t="shared" si="18"/>
        <v>0.99994604023162781</v>
      </c>
      <c r="W52" s="16">
        <f t="shared" si="19"/>
        <v>1.0388292693593296E-2</v>
      </c>
      <c r="X52" s="16">
        <f t="shared" si="20"/>
        <v>1.0388479547582185E-2</v>
      </c>
      <c r="Y52" s="16">
        <f t="shared" si="21"/>
        <v>-2.2300396562448498E-3</v>
      </c>
      <c r="Z52" s="16">
        <f t="shared" si="22"/>
        <v>2.2334516284185611E-4</v>
      </c>
      <c r="AA52" s="16">
        <f t="shared" si="23"/>
        <v>-5.0167362335074843E-8</v>
      </c>
      <c r="AB52" s="16">
        <f t="shared" si="24"/>
        <v>2.1183670748239219E-5</v>
      </c>
      <c r="AC52" s="16">
        <f t="shared" si="25"/>
        <v>-2.2300396562448498E-3</v>
      </c>
      <c r="AD52" s="16">
        <v>0</v>
      </c>
      <c r="AE52" s="16">
        <f t="shared" si="26"/>
        <v>0.12226875873440161</v>
      </c>
      <c r="AF52" s="16">
        <f t="shared" si="27"/>
        <v>911.09207896543285</v>
      </c>
      <c r="AG52" s="7">
        <f t="shared" si="28"/>
        <v>184.10024421813276</v>
      </c>
      <c r="AH52" s="7">
        <f t="shared" si="29"/>
        <v>-184.10024421813276</v>
      </c>
      <c r="AI52" s="7">
        <f t="shared" si="11"/>
        <v>-6060.7536591804028</v>
      </c>
      <c r="AJ52" s="7">
        <f t="shared" si="30"/>
        <v>6060.7536591804028</v>
      </c>
      <c r="AK52" s="7">
        <f t="shared" si="12"/>
        <v>-853.0712932758654</v>
      </c>
      <c r="AL52" s="7">
        <f t="shared" si="13"/>
        <v>-359.07943856021524</v>
      </c>
      <c r="AM52" s="7">
        <f t="shared" si="31"/>
        <v>247.05119316693009</v>
      </c>
      <c r="AN52" s="7">
        <f t="shared" si="32"/>
        <v>-6058.5141350948925</v>
      </c>
      <c r="AO52" s="7">
        <f t="shared" si="33"/>
        <v>-247.05119316693009</v>
      </c>
      <c r="AP52" s="7">
        <f t="shared" si="34"/>
        <v>6058.5141350948925</v>
      </c>
      <c r="AR52" s="5"/>
      <c r="AU52" s="5"/>
      <c r="AV52" s="5"/>
      <c r="AW52" s="5"/>
      <c r="AX52" s="5"/>
    </row>
    <row r="53" spans="1:50" ht="18" customHeight="1">
      <c r="A53" s="24">
        <v>4</v>
      </c>
      <c r="B53" s="6">
        <v>4</v>
      </c>
      <c r="C53" s="6">
        <v>4</v>
      </c>
      <c r="D53" s="6">
        <v>5</v>
      </c>
      <c r="E53" s="6">
        <v>70000</v>
      </c>
      <c r="F53" s="6">
        <v>396</v>
      </c>
      <c r="G53" s="6">
        <v>287644.5</v>
      </c>
      <c r="H53" s="23">
        <f t="shared" si="1"/>
        <v>600</v>
      </c>
      <c r="I53" s="23">
        <f t="shared" si="2"/>
        <v>0</v>
      </c>
      <c r="J53" s="23">
        <f t="shared" si="3"/>
        <v>800</v>
      </c>
      <c r="K53" s="23">
        <f t="shared" si="4"/>
        <v>0</v>
      </c>
      <c r="L53" s="16">
        <f t="shared" si="14"/>
        <v>200</v>
      </c>
      <c r="M53" s="16">
        <f t="shared" si="15"/>
        <v>1</v>
      </c>
      <c r="N53" s="16">
        <f t="shared" si="16"/>
        <v>0</v>
      </c>
      <c r="O53" s="23">
        <f t="shared" si="5"/>
        <v>4.7415409135689451E-2</v>
      </c>
      <c r="P53" s="23">
        <f t="shared" si="6"/>
        <v>-4.8465912411549956</v>
      </c>
      <c r="Q53" s="23">
        <f t="shared" si="7"/>
        <v>1.0611824710424041E-2</v>
      </c>
      <c r="R53" s="23">
        <f t="shared" si="8"/>
        <v>4.1288367155491522E-2</v>
      </c>
      <c r="S53" s="23">
        <f t="shared" si="9"/>
        <v>-3.4822089017395612</v>
      </c>
      <c r="T53" s="23">
        <f t="shared" si="10"/>
        <v>1.025745352142002E-3</v>
      </c>
      <c r="U53" s="16">
        <f t="shared" si="17"/>
        <v>199.99852689436662</v>
      </c>
      <c r="V53" s="16">
        <f t="shared" si="18"/>
        <v>0.99997673014687127</v>
      </c>
      <c r="W53" s="16">
        <f t="shared" si="19"/>
        <v>6.8219619444300269E-3</v>
      </c>
      <c r="X53" s="16">
        <f t="shared" si="20"/>
        <v>6.8220148602733972E-3</v>
      </c>
      <c r="Y53" s="16">
        <f t="shared" si="21"/>
        <v>3.7898098501506442E-3</v>
      </c>
      <c r="Z53" s="16">
        <f t="shared" si="22"/>
        <v>-5.7962695081313952E-3</v>
      </c>
      <c r="AA53" s="16">
        <f t="shared" si="23"/>
        <v>-5.0161491449518773E-8</v>
      </c>
      <c r="AB53" s="16">
        <f t="shared" si="24"/>
        <v>-8.9167509608494664E-6</v>
      </c>
      <c r="AC53" s="16">
        <f t="shared" si="25"/>
        <v>3.7898098501506442E-3</v>
      </c>
      <c r="AD53" s="16">
        <v>0</v>
      </c>
      <c r="AE53" s="16">
        <f t="shared" si="26"/>
        <v>0.15038378635321653</v>
      </c>
      <c r="AF53" s="16">
        <f t="shared" si="27"/>
        <v>5233.6478820727152</v>
      </c>
      <c r="AG53" s="7">
        <f t="shared" si="28"/>
        <v>204.17244078746677</v>
      </c>
      <c r="AH53" s="7">
        <f t="shared" si="29"/>
        <v>-204.17244078746677</v>
      </c>
      <c r="AI53" s="7">
        <f t="shared" si="11"/>
        <v>-6060.0443934454634</v>
      </c>
      <c r="AJ53" s="7">
        <f t="shared" si="30"/>
        <v>6060.0443934454634</v>
      </c>
      <c r="AK53" s="7">
        <f t="shared" si="12"/>
        <v>359.079612046129</v>
      </c>
      <c r="AL53" s="7">
        <f t="shared" si="13"/>
        <v>-1571.0884907352217</v>
      </c>
      <c r="AM53" s="7">
        <f t="shared" si="31"/>
        <v>245.50908195839821</v>
      </c>
      <c r="AN53" s="7">
        <f t="shared" si="32"/>
        <v>-6058.5105204813208</v>
      </c>
      <c r="AO53" s="7">
        <f t="shared" si="33"/>
        <v>-245.50908195839821</v>
      </c>
      <c r="AP53" s="7">
        <f t="shared" si="34"/>
        <v>6058.5105204813208</v>
      </c>
      <c r="AR53" s="5"/>
      <c r="AU53" s="5"/>
      <c r="AV53" s="5"/>
      <c r="AW53" s="5"/>
      <c r="AX53" s="5"/>
    </row>
    <row r="54" spans="1:50" ht="18" customHeight="1">
      <c r="A54" s="24">
        <v>5</v>
      </c>
      <c r="B54" s="6">
        <v>5</v>
      </c>
      <c r="C54" s="6">
        <v>5</v>
      </c>
      <c r="D54" s="6">
        <v>6</v>
      </c>
      <c r="E54" s="6">
        <v>70000</v>
      </c>
      <c r="F54" s="6">
        <v>396</v>
      </c>
      <c r="G54" s="6">
        <v>287644.5</v>
      </c>
      <c r="H54" s="23">
        <f t="shared" si="1"/>
        <v>800</v>
      </c>
      <c r="I54" s="23">
        <f t="shared" si="2"/>
        <v>0</v>
      </c>
      <c r="J54" s="23">
        <f t="shared" si="3"/>
        <v>950</v>
      </c>
      <c r="K54" s="23">
        <f t="shared" si="4"/>
        <v>0</v>
      </c>
      <c r="L54" s="16">
        <f t="shared" si="14"/>
        <v>150</v>
      </c>
      <c r="M54" s="16">
        <f t="shared" si="15"/>
        <v>1</v>
      </c>
      <c r="N54" s="16">
        <f t="shared" si="16"/>
        <v>0</v>
      </c>
      <c r="O54" s="23">
        <f t="shared" si="5"/>
        <v>4.1288367155491522E-2</v>
      </c>
      <c r="P54" s="23">
        <f t="shared" si="6"/>
        <v>-3.4822089017395612</v>
      </c>
      <c r="Q54" s="23">
        <f t="shared" si="7"/>
        <v>1.025745352142002E-3</v>
      </c>
      <c r="R54" s="23">
        <f t="shared" si="8"/>
        <v>3.9903929705011457E-2</v>
      </c>
      <c r="S54" s="23">
        <f t="shared" si="9"/>
        <v>-3.7809678619419564</v>
      </c>
      <c r="T54" s="23">
        <f t="shared" si="10"/>
        <v>-2.1916874597448558E-3</v>
      </c>
      <c r="U54" s="16">
        <f t="shared" si="17"/>
        <v>149.99891308805485</v>
      </c>
      <c r="V54" s="16">
        <f t="shared" si="18"/>
        <v>0.9999980164822585</v>
      </c>
      <c r="W54" s="16">
        <f t="shared" si="19"/>
        <v>-1.9917408336619933E-3</v>
      </c>
      <c r="X54" s="16">
        <f t="shared" si="20"/>
        <v>-1.991742150547465E-3</v>
      </c>
      <c r="Y54" s="16">
        <f t="shared" si="21"/>
        <v>3.017487502689467E-3</v>
      </c>
      <c r="Z54" s="16">
        <f t="shared" si="22"/>
        <v>-1.9994530919739077E-4</v>
      </c>
      <c r="AA54" s="16">
        <f t="shared" si="23"/>
        <v>1.2522409748853673E-7</v>
      </c>
      <c r="AB54" s="16">
        <f t="shared" si="24"/>
        <v>-3.8900197974543623E-5</v>
      </c>
      <c r="AC54" s="16">
        <f t="shared" si="25"/>
        <v>3.017487502689467E-3</v>
      </c>
      <c r="AD54" s="16">
        <v>0</v>
      </c>
      <c r="AE54" s="16">
        <f t="shared" si="26"/>
        <v>0.1091592880689627</v>
      </c>
      <c r="AF54" s="16">
        <f t="shared" si="27"/>
        <v>2293.2222042368821</v>
      </c>
      <c r="AG54" s="7">
        <f t="shared" si="28"/>
        <v>200.86132746322426</v>
      </c>
      <c r="AH54" s="7">
        <f t="shared" si="29"/>
        <v>-200.86132746322426</v>
      </c>
      <c r="AI54" s="7">
        <f t="shared" si="11"/>
        <v>15128.409622217388</v>
      </c>
      <c r="AJ54" s="7">
        <f t="shared" si="30"/>
        <v>-15128.409622217388</v>
      </c>
      <c r="AK54" s="7">
        <f t="shared" si="12"/>
        <v>1566.5199194804059</v>
      </c>
      <c r="AL54" s="7">
        <f t="shared" si="13"/>
        <v>702.74152385220248</v>
      </c>
      <c r="AM54" s="7">
        <f t="shared" si="31"/>
        <v>230.99280024415305</v>
      </c>
      <c r="AN54" s="7">
        <f t="shared" si="32"/>
        <v>15127.979551040691</v>
      </c>
      <c r="AO54" s="7">
        <f t="shared" si="33"/>
        <v>-230.99280024415305</v>
      </c>
      <c r="AP54" s="7">
        <f t="shared" si="34"/>
        <v>-15127.979551040691</v>
      </c>
      <c r="AR54" s="5"/>
      <c r="AU54" s="5"/>
      <c r="AV54" s="5"/>
      <c r="AW54" s="5"/>
      <c r="AX54" s="5"/>
    </row>
    <row r="55" spans="1:50" ht="18" customHeight="1">
      <c r="A55" s="24">
        <v>6</v>
      </c>
      <c r="B55" s="6">
        <v>6</v>
      </c>
      <c r="C55" s="6">
        <v>6</v>
      </c>
      <c r="D55" s="6">
        <v>7</v>
      </c>
      <c r="E55" s="6">
        <v>70000</v>
      </c>
      <c r="F55" s="6">
        <v>396</v>
      </c>
      <c r="G55" s="6">
        <v>287644.5</v>
      </c>
      <c r="H55" s="23">
        <f t="shared" si="1"/>
        <v>950</v>
      </c>
      <c r="I55" s="23">
        <f t="shared" si="2"/>
        <v>0</v>
      </c>
      <c r="J55" s="23">
        <f t="shared" si="3"/>
        <v>1200</v>
      </c>
      <c r="K55" s="23">
        <f t="shared" si="4"/>
        <v>0</v>
      </c>
      <c r="L55" s="16">
        <f t="shared" si="14"/>
        <v>250</v>
      </c>
      <c r="M55" s="16">
        <f t="shared" si="15"/>
        <v>1</v>
      </c>
      <c r="N55" s="16">
        <f t="shared" si="16"/>
        <v>0</v>
      </c>
      <c r="O55" s="23">
        <f t="shared" si="5"/>
        <v>3.9903929705011457E-2</v>
      </c>
      <c r="P55" s="23">
        <f t="shared" si="6"/>
        <v>-3.7809678619419564</v>
      </c>
      <c r="Q55" s="23">
        <f t="shared" si="7"/>
        <v>-2.1916874597448558E-3</v>
      </c>
      <c r="R55" s="23">
        <f t="shared" si="8"/>
        <v>3.7773566683006354E-2</v>
      </c>
      <c r="S55" s="23">
        <f t="shared" si="9"/>
        <v>-3.6097109804834719</v>
      </c>
      <c r="T55" s="23">
        <f t="shared" si="10"/>
        <v>2.0759354459477129E-3</v>
      </c>
      <c r="U55" s="16">
        <f t="shared" si="17"/>
        <v>249.99792829530983</v>
      </c>
      <c r="V55" s="16">
        <f t="shared" si="18"/>
        <v>0.99999976536472812</v>
      </c>
      <c r="W55" s="16">
        <f t="shared" si="19"/>
        <v>6.8503320257993279E-4</v>
      </c>
      <c r="X55" s="16">
        <f t="shared" si="20"/>
        <v>6.8503325615758834E-4</v>
      </c>
      <c r="Y55" s="16">
        <f t="shared" si="21"/>
        <v>-2.8767207159024442E-3</v>
      </c>
      <c r="Z55" s="16">
        <f t="shared" si="22"/>
        <v>1.3909021897901244E-3</v>
      </c>
      <c r="AA55" s="16">
        <f t="shared" si="23"/>
        <v>-2.3773096417797117E-8</v>
      </c>
      <c r="AB55" s="16">
        <f t="shared" si="24"/>
        <v>1.7450156968059059E-5</v>
      </c>
      <c r="AC55" s="16">
        <f t="shared" si="25"/>
        <v>-2.8767207159024442E-3</v>
      </c>
      <c r="AD55" s="16">
        <v>0</v>
      </c>
      <c r="AE55" s="16">
        <f t="shared" si="26"/>
        <v>0.23794628031985787</v>
      </c>
      <c r="AF55" s="16">
        <f t="shared" si="27"/>
        <v>1000.1343312371928</v>
      </c>
      <c r="AG55" s="7">
        <f t="shared" si="28"/>
        <v>229.71061604490916</v>
      </c>
      <c r="AH55" s="7">
        <f t="shared" si="29"/>
        <v>-229.71061604490916</v>
      </c>
      <c r="AI55" s="7">
        <f t="shared" si="11"/>
        <v>-2872.0441816705979</v>
      </c>
      <c r="AJ55" s="7">
        <f t="shared" si="30"/>
        <v>2872.0441816705979</v>
      </c>
      <c r="AK55" s="7">
        <f t="shared" si="12"/>
        <v>-702.72183463984095</v>
      </c>
      <c r="AL55" s="7">
        <f t="shared" si="13"/>
        <v>-15.289210777808576</v>
      </c>
      <c r="AM55" s="7">
        <f t="shared" si="31"/>
        <v>231.67800777041717</v>
      </c>
      <c r="AN55" s="7">
        <f t="shared" si="32"/>
        <v>-2871.8861483887545</v>
      </c>
      <c r="AO55" s="7">
        <f t="shared" si="33"/>
        <v>-231.67800777041717</v>
      </c>
      <c r="AP55" s="7">
        <f t="shared" si="34"/>
        <v>2871.8861483887545</v>
      </c>
      <c r="AR55" s="5"/>
      <c r="AU55" s="5"/>
      <c r="AV55" s="5"/>
      <c r="AW55" s="5"/>
      <c r="AX55" s="5"/>
    </row>
    <row r="56" spans="1:50" ht="18" customHeight="1">
      <c r="A56" s="24">
        <v>7</v>
      </c>
      <c r="B56" s="6">
        <v>7</v>
      </c>
      <c r="C56" s="6">
        <v>7</v>
      </c>
      <c r="D56" s="6">
        <v>8</v>
      </c>
      <c r="E56" s="6">
        <v>70000</v>
      </c>
      <c r="F56" s="6">
        <v>396</v>
      </c>
      <c r="G56" s="6">
        <v>287644.5</v>
      </c>
      <c r="H56" s="23">
        <f t="shared" si="1"/>
        <v>1200</v>
      </c>
      <c r="I56" s="23">
        <f t="shared" si="2"/>
        <v>0</v>
      </c>
      <c r="J56" s="23">
        <f t="shared" si="3"/>
        <v>1400</v>
      </c>
      <c r="K56" s="23">
        <f t="shared" si="4"/>
        <v>0</v>
      </c>
      <c r="L56" s="16">
        <f t="shared" si="14"/>
        <v>200</v>
      </c>
      <c r="M56" s="16">
        <f t="shared" si="15"/>
        <v>1</v>
      </c>
      <c r="N56" s="16">
        <f t="shared" si="16"/>
        <v>0</v>
      </c>
      <c r="O56" s="23">
        <f t="shared" si="5"/>
        <v>3.7773566683006354E-2</v>
      </c>
      <c r="P56" s="23">
        <f t="shared" si="6"/>
        <v>-3.6097109804834719</v>
      </c>
      <c r="Q56" s="23">
        <f t="shared" si="7"/>
        <v>2.0759354459477129E-3</v>
      </c>
      <c r="R56" s="23">
        <f t="shared" si="8"/>
        <v>3.6010477429543289E-2</v>
      </c>
      <c r="S56" s="23">
        <f t="shared" si="9"/>
        <v>-3.3999081209911455</v>
      </c>
      <c r="T56" s="23">
        <f t="shared" si="10"/>
        <v>-9.2883994352195142E-4</v>
      </c>
      <c r="U56" s="16">
        <f t="shared" si="17"/>
        <v>199.99834695478594</v>
      </c>
      <c r="V56" s="16">
        <f t="shared" si="18"/>
        <v>0.99999944977525501</v>
      </c>
      <c r="W56" s="16">
        <f t="shared" si="19"/>
        <v>1.0490229678736147E-3</v>
      </c>
      <c r="X56" s="16">
        <f t="shared" si="20"/>
        <v>1.0490231602731221E-3</v>
      </c>
      <c r="Y56" s="16">
        <f t="shared" si="21"/>
        <v>1.0269122856745908E-3</v>
      </c>
      <c r="Z56" s="16">
        <f t="shared" si="22"/>
        <v>-1.9778631037950735E-3</v>
      </c>
      <c r="AA56" s="16">
        <f t="shared" si="23"/>
        <v>-2.3773770453012068E-8</v>
      </c>
      <c r="AB56" s="16">
        <f t="shared" si="24"/>
        <v>-3.7980733777054051E-7</v>
      </c>
      <c r="AC56" s="16">
        <f t="shared" si="25"/>
        <v>1.0269122856745908E-3</v>
      </c>
      <c r="AD56" s="16">
        <v>0</v>
      </c>
      <c r="AE56" s="16">
        <f t="shared" si="26"/>
        <v>0.18936630264163976</v>
      </c>
      <c r="AF56" s="16">
        <f t="shared" si="27"/>
        <v>591.04604070187452</v>
      </c>
      <c r="AG56" s="7">
        <f t="shared" si="28"/>
        <v>229.11206666664796</v>
      </c>
      <c r="AH56" s="7">
        <f t="shared" si="29"/>
        <v>-229.11206666664796</v>
      </c>
      <c r="AI56" s="7">
        <f t="shared" si="11"/>
        <v>-2872.1256123300004</v>
      </c>
      <c r="AJ56" s="7">
        <f t="shared" si="30"/>
        <v>2872.1256123300004</v>
      </c>
      <c r="AK56" s="7">
        <f t="shared" si="12"/>
        <v>15.294928847707354</v>
      </c>
      <c r="AL56" s="7">
        <f t="shared" si="13"/>
        <v>-589.72005131370747</v>
      </c>
      <c r="AM56" s="7">
        <f t="shared" si="31"/>
        <v>232.12486633747176</v>
      </c>
      <c r="AN56" s="7">
        <f t="shared" si="32"/>
        <v>-2871.8836881952675</v>
      </c>
      <c r="AO56" s="7">
        <f t="shared" si="33"/>
        <v>-232.12486633747176</v>
      </c>
      <c r="AP56" s="7">
        <f t="shared" si="34"/>
        <v>2871.8836881952675</v>
      </c>
      <c r="AR56" s="5"/>
      <c r="AU56" s="5"/>
      <c r="AV56" s="5"/>
      <c r="AW56" s="5"/>
      <c r="AX56" s="5"/>
    </row>
    <row r="57" spans="1:50" ht="18" customHeight="1">
      <c r="A57" s="24">
        <v>8</v>
      </c>
      <c r="B57" s="6">
        <v>8</v>
      </c>
      <c r="C57" s="6">
        <v>8</v>
      </c>
      <c r="D57" s="6">
        <v>9</v>
      </c>
      <c r="E57" s="6">
        <v>70000</v>
      </c>
      <c r="F57" s="6">
        <v>396</v>
      </c>
      <c r="G57" s="6">
        <v>287644.5</v>
      </c>
      <c r="H57" s="23">
        <f t="shared" si="1"/>
        <v>1400</v>
      </c>
      <c r="I57" s="23">
        <f t="shared" si="2"/>
        <v>0</v>
      </c>
      <c r="J57" s="23">
        <f t="shared" si="3"/>
        <v>1600</v>
      </c>
      <c r="K57" s="23">
        <f t="shared" si="4"/>
        <v>0</v>
      </c>
      <c r="L57" s="16">
        <f t="shared" si="14"/>
        <v>200</v>
      </c>
      <c r="M57" s="16">
        <f t="shared" si="15"/>
        <v>1</v>
      </c>
      <c r="N57" s="16">
        <f t="shared" si="16"/>
        <v>0</v>
      </c>
      <c r="O57" s="23">
        <f t="shared" si="5"/>
        <v>3.6010477429543289E-2</v>
      </c>
      <c r="P57" s="23">
        <f t="shared" si="6"/>
        <v>-3.3999081209911455</v>
      </c>
      <c r="Q57" s="23">
        <f t="shared" si="7"/>
        <v>-9.2883994352195142E-4</v>
      </c>
      <c r="R57" s="23">
        <f t="shared" si="8"/>
        <v>3.1933121124856384E-2</v>
      </c>
      <c r="S57" s="23">
        <f t="shared" si="9"/>
        <v>-4.3613449998789013</v>
      </c>
      <c r="T57" s="23">
        <f t="shared" si="10"/>
        <v>-9.6361420443288569E-3</v>
      </c>
      <c r="U57" s="16">
        <f t="shared" si="17"/>
        <v>199.99823357963703</v>
      </c>
      <c r="V57" s="16">
        <f t="shared" si="18"/>
        <v>0.99998844521823849</v>
      </c>
      <c r="W57" s="16">
        <f t="shared" si="19"/>
        <v>-4.8072268523557862E-3</v>
      </c>
      <c r="X57" s="16">
        <f t="shared" si="20"/>
        <v>-4.8072453679270828E-3</v>
      </c>
      <c r="Y57" s="16">
        <f t="shared" si="21"/>
        <v>3.8784054244051314E-3</v>
      </c>
      <c r="Z57" s="16">
        <f t="shared" si="22"/>
        <v>-4.8288966764017741E-3</v>
      </c>
      <c r="AA57" s="16">
        <f t="shared" si="23"/>
        <v>-2.3762281299916068E-8</v>
      </c>
      <c r="AB57" s="16">
        <f t="shared" si="24"/>
        <v>-1.4639570862042443E-5</v>
      </c>
      <c r="AC57" s="16">
        <f t="shared" si="25"/>
        <v>3.8784054244051314E-3</v>
      </c>
      <c r="AD57" s="16">
        <v>0</v>
      </c>
      <c r="AE57" s="16">
        <f t="shared" si="26"/>
        <v>0.21623269427816269</v>
      </c>
      <c r="AF57" s="16">
        <f t="shared" si="27"/>
        <v>3952.8961145078156</v>
      </c>
      <c r="AG57" s="7">
        <f t="shared" si="28"/>
        <v>244.82586230606174</v>
      </c>
      <c r="AH57" s="7">
        <f t="shared" si="29"/>
        <v>-244.82586230606174</v>
      </c>
      <c r="AI57" s="7">
        <f t="shared" si="11"/>
        <v>-2870.7375998169568</v>
      </c>
      <c r="AJ57" s="7">
        <f t="shared" si="30"/>
        <v>2870.7375998169568</v>
      </c>
      <c r="AK57" s="7">
        <f t="shared" si="12"/>
        <v>589.53888571574748</v>
      </c>
      <c r="AL57" s="7">
        <f t="shared" si="13"/>
        <v>-1163.6864056791392</v>
      </c>
      <c r="AM57" s="7">
        <f t="shared" si="31"/>
        <v>231.02274652074573</v>
      </c>
      <c r="AN57" s="7">
        <f t="shared" si="32"/>
        <v>-2871.8813625299249</v>
      </c>
      <c r="AO57" s="7">
        <f t="shared" si="33"/>
        <v>-231.02274652074573</v>
      </c>
      <c r="AP57" s="7">
        <f t="shared" si="34"/>
        <v>2871.8813625299249</v>
      </c>
      <c r="AR57" s="5"/>
      <c r="AU57" s="5"/>
      <c r="AV57" s="5"/>
      <c r="AW57" s="5"/>
      <c r="AX57" s="5"/>
    </row>
    <row r="58" spans="1:50" ht="18" customHeight="1">
      <c r="A58" s="24">
        <v>9</v>
      </c>
      <c r="B58" s="6">
        <v>9</v>
      </c>
      <c r="C58" s="6">
        <v>9</v>
      </c>
      <c r="D58" s="6">
        <v>10</v>
      </c>
      <c r="E58" s="6">
        <v>70000</v>
      </c>
      <c r="F58" s="6">
        <v>396</v>
      </c>
      <c r="G58" s="6">
        <v>287644.5</v>
      </c>
      <c r="H58" s="23">
        <f t="shared" si="1"/>
        <v>1600</v>
      </c>
      <c r="I58" s="23">
        <f t="shared" si="2"/>
        <v>0</v>
      </c>
      <c r="J58" s="23">
        <f t="shared" si="3"/>
        <v>1750</v>
      </c>
      <c r="K58" s="23">
        <f t="shared" si="4"/>
        <v>0</v>
      </c>
      <c r="L58" s="16">
        <f t="shared" si="14"/>
        <v>150</v>
      </c>
      <c r="M58" s="16">
        <f t="shared" si="15"/>
        <v>1</v>
      </c>
      <c r="N58" s="16">
        <f t="shared" si="16"/>
        <v>0</v>
      </c>
      <c r="O58" s="23">
        <f t="shared" si="5"/>
        <v>3.1933121124856384E-2</v>
      </c>
      <c r="P58" s="23">
        <f t="shared" si="6"/>
        <v>-4.3613449998789013</v>
      </c>
      <c r="Q58" s="23">
        <f t="shared" si="7"/>
        <v>-9.6361420443288569E-3</v>
      </c>
      <c r="R58" s="23">
        <f t="shared" si="8"/>
        <v>2.1952833741749479E-2</v>
      </c>
      <c r="S58" s="23">
        <f t="shared" si="9"/>
        <v>-6.0104860512932197</v>
      </c>
      <c r="T58" s="23">
        <f t="shared" si="10"/>
        <v>-9.3650905423977339E-3</v>
      </c>
      <c r="U58" s="16">
        <f t="shared" si="17"/>
        <v>149.99908559587516</v>
      </c>
      <c r="V58" s="16">
        <f t="shared" si="18"/>
        <v>0.99993956040983711</v>
      </c>
      <c r="W58" s="16">
        <f t="shared" si="19"/>
        <v>-1.0994340697898683E-2</v>
      </c>
      <c r="X58" s="16">
        <f t="shared" si="20"/>
        <v>-1.0994562201069015E-2</v>
      </c>
      <c r="Y58" s="16">
        <f t="shared" si="21"/>
        <v>1.3584201567401581E-3</v>
      </c>
      <c r="Z58" s="16">
        <f t="shared" si="22"/>
        <v>1.6294716586712811E-3</v>
      </c>
      <c r="AA58" s="16">
        <f t="shared" si="23"/>
        <v>1.3279519179606395E-7</v>
      </c>
      <c r="AB58" s="16">
        <f t="shared" si="24"/>
        <v>-2.8975413147677317E-5</v>
      </c>
      <c r="AC58" s="16">
        <f t="shared" si="25"/>
        <v>1.3584201567401581E-3</v>
      </c>
      <c r="AD58" s="16">
        <v>0</v>
      </c>
      <c r="AE58" s="16">
        <f t="shared" si="26"/>
        <v>7.7258865084887135E-2</v>
      </c>
      <c r="AF58" s="16">
        <f t="shared" si="27"/>
        <v>1802.4929053240126</v>
      </c>
      <c r="AG58" s="7">
        <f t="shared" si="28"/>
        <v>168.98188226959209</v>
      </c>
      <c r="AH58" s="7">
        <f t="shared" si="29"/>
        <v>-168.98188226959209</v>
      </c>
      <c r="AI58" s="7">
        <f t="shared" si="11"/>
        <v>16043.078749564826</v>
      </c>
      <c r="AJ58" s="7">
        <f t="shared" si="30"/>
        <v>-16043.078749564826</v>
      </c>
      <c r="AK58" s="7">
        <f t="shared" si="12"/>
        <v>1166.8465518019896</v>
      </c>
      <c r="AL58" s="7">
        <f t="shared" si="13"/>
        <v>1239.6152606327346</v>
      </c>
      <c r="AM58" s="7">
        <f t="shared" si="31"/>
        <v>345.35474268981682</v>
      </c>
      <c r="AN58" s="7">
        <f t="shared" si="32"/>
        <v>16040.251268074808</v>
      </c>
      <c r="AO58" s="7">
        <f t="shared" si="33"/>
        <v>-345.35474268981682</v>
      </c>
      <c r="AP58" s="7">
        <f t="shared" si="34"/>
        <v>-16040.251268074808</v>
      </c>
      <c r="AR58" s="5"/>
      <c r="AU58" s="5"/>
      <c r="AV58" s="5"/>
      <c r="AW58" s="5"/>
      <c r="AX58" s="5"/>
    </row>
    <row r="59" spans="1:50" ht="18" customHeight="1">
      <c r="A59" s="24">
        <v>10</v>
      </c>
      <c r="B59" s="6">
        <v>10</v>
      </c>
      <c r="C59" s="6">
        <v>10</v>
      </c>
      <c r="D59" s="6">
        <v>11</v>
      </c>
      <c r="E59" s="6">
        <v>70000</v>
      </c>
      <c r="F59" s="6">
        <v>396</v>
      </c>
      <c r="G59" s="6">
        <v>287644.5</v>
      </c>
      <c r="H59" s="23">
        <f t="shared" si="1"/>
        <v>1750</v>
      </c>
      <c r="I59" s="23">
        <f t="shared" si="2"/>
        <v>0</v>
      </c>
      <c r="J59" s="23">
        <f t="shared" si="3"/>
        <v>2000</v>
      </c>
      <c r="K59" s="23">
        <f t="shared" si="4"/>
        <v>0</v>
      </c>
      <c r="L59" s="16">
        <f t="shared" si="14"/>
        <v>250</v>
      </c>
      <c r="M59" s="16">
        <f t="shared" si="15"/>
        <v>1</v>
      </c>
      <c r="N59" s="16">
        <f t="shared" si="16"/>
        <v>0</v>
      </c>
      <c r="O59" s="23">
        <f t="shared" si="5"/>
        <v>2.1952833741749479E-2</v>
      </c>
      <c r="P59" s="23">
        <f t="shared" si="6"/>
        <v>-6.0104860512932197</v>
      </c>
      <c r="Q59" s="23">
        <f t="shared" si="7"/>
        <v>-9.3650905423977339E-3</v>
      </c>
      <c r="R59" s="23">
        <f t="shared" si="8"/>
        <v>1.7916419274895529E-2</v>
      </c>
      <c r="S59" s="23">
        <f t="shared" si="9"/>
        <v>-6.6811748644651336</v>
      </c>
      <c r="T59" s="23">
        <f t="shared" si="10"/>
        <v>2.9861954461888416E-3</v>
      </c>
      <c r="U59" s="16">
        <f t="shared" si="17"/>
        <v>249.99686324540809</v>
      </c>
      <c r="V59" s="16">
        <f t="shared" si="18"/>
        <v>0.99999640131534706</v>
      </c>
      <c r="W59" s="16">
        <f t="shared" si="19"/>
        <v>-2.6827889136894325E-3</v>
      </c>
      <c r="X59" s="16">
        <f t="shared" si="20"/>
        <v>-2.6827921318644953E-3</v>
      </c>
      <c r="Y59" s="16">
        <f t="shared" si="21"/>
        <v>-6.6822984105332391E-3</v>
      </c>
      <c r="Z59" s="16">
        <f t="shared" si="22"/>
        <v>5.6689875780533364E-3</v>
      </c>
      <c r="AA59" s="16">
        <f t="shared" si="23"/>
        <v>-1.6212973319678442E-8</v>
      </c>
      <c r="AB59" s="16">
        <f t="shared" si="24"/>
        <v>3.0782436972052568E-5</v>
      </c>
      <c r="AC59" s="16">
        <f t="shared" si="25"/>
        <v>-6.6822984105332391E-3</v>
      </c>
      <c r="AD59" s="16">
        <v>0</v>
      </c>
      <c r="AE59" s="16">
        <f t="shared" si="26"/>
        <v>0.54548687626330172</v>
      </c>
      <c r="AF59" s="16">
        <f t="shared" si="27"/>
        <v>6267.4436388004306</v>
      </c>
      <c r="AG59" s="7">
        <f t="shared" si="28"/>
        <v>347.80334915027743</v>
      </c>
      <c r="AH59" s="7">
        <f t="shared" si="29"/>
        <v>-347.80334915027743</v>
      </c>
      <c r="AI59" s="7">
        <f t="shared" si="11"/>
        <v>-1958.7004937019433</v>
      </c>
      <c r="AJ59" s="7">
        <f t="shared" si="30"/>
        <v>1958.7004937019433</v>
      </c>
      <c r="AK59" s="7">
        <f t="shared" si="12"/>
        <v>-1239.6158168250604</v>
      </c>
      <c r="AL59" s="7">
        <f t="shared" si="13"/>
        <v>749.94069339957468</v>
      </c>
      <c r="AM59" s="7">
        <f t="shared" si="31"/>
        <v>342.54731754596099</v>
      </c>
      <c r="AN59" s="7">
        <f t="shared" si="32"/>
        <v>-1959.6265279257814</v>
      </c>
      <c r="AO59" s="7">
        <f t="shared" si="33"/>
        <v>-342.54731754596099</v>
      </c>
      <c r="AP59" s="7">
        <f t="shared" si="34"/>
        <v>1959.6265279257814</v>
      </c>
      <c r="AR59" s="5"/>
      <c r="AU59" s="5"/>
      <c r="AV59" s="5"/>
      <c r="AW59" s="5"/>
      <c r="AX59" s="5"/>
    </row>
    <row r="60" spans="1:50" ht="18" customHeight="1">
      <c r="A60" s="24">
        <v>11</v>
      </c>
      <c r="B60" s="6">
        <v>11</v>
      </c>
      <c r="C60" s="6">
        <v>11</v>
      </c>
      <c r="D60" s="6">
        <v>12</v>
      </c>
      <c r="E60" s="6">
        <v>70000</v>
      </c>
      <c r="F60" s="6">
        <v>396</v>
      </c>
      <c r="G60" s="6">
        <v>287644.5</v>
      </c>
      <c r="H60" s="23">
        <f t="shared" si="1"/>
        <v>2000</v>
      </c>
      <c r="I60" s="23">
        <f t="shared" si="2"/>
        <v>0</v>
      </c>
      <c r="J60" s="23">
        <f t="shared" si="3"/>
        <v>2200</v>
      </c>
      <c r="K60" s="23">
        <f t="shared" si="4"/>
        <v>0</v>
      </c>
      <c r="L60" s="16">
        <f t="shared" si="14"/>
        <v>200</v>
      </c>
      <c r="M60" s="16">
        <f t="shared" si="15"/>
        <v>1</v>
      </c>
      <c r="N60" s="16">
        <f t="shared" si="16"/>
        <v>0</v>
      </c>
      <c r="O60" s="23">
        <f t="shared" si="5"/>
        <v>1.7916419274895529E-2</v>
      </c>
      <c r="P60" s="23">
        <f t="shared" si="6"/>
        <v>-6.6811748644651336</v>
      </c>
      <c r="Q60" s="23">
        <f t="shared" si="7"/>
        <v>2.9861954461888416E-3</v>
      </c>
      <c r="R60" s="23">
        <f t="shared" si="8"/>
        <v>1.1760509057563096E-2</v>
      </c>
      <c r="S60" s="23">
        <f t="shared" si="9"/>
        <v>-5.4689565714689294</v>
      </c>
      <c r="T60" s="23">
        <f t="shared" si="10"/>
        <v>8.4866839731648179E-3</v>
      </c>
      <c r="U60" s="16">
        <f t="shared" si="17"/>
        <v>199.99751785209295</v>
      </c>
      <c r="V60" s="16">
        <f t="shared" si="18"/>
        <v>0.99998163096047588</v>
      </c>
      <c r="W60" s="16">
        <f t="shared" si="19"/>
        <v>6.0611666885420721E-3</v>
      </c>
      <c r="X60" s="16">
        <f t="shared" si="20"/>
        <v>6.0612038014182523E-3</v>
      </c>
      <c r="Y60" s="16">
        <f t="shared" si="21"/>
        <v>-3.0750083552294107E-3</v>
      </c>
      <c r="Z60" s="16">
        <f t="shared" si="22"/>
        <v>2.4254801717465656E-3</v>
      </c>
      <c r="AA60" s="16">
        <f t="shared" si="23"/>
        <v>-1.6238204587071129E-8</v>
      </c>
      <c r="AB60" s="16">
        <f t="shared" si="24"/>
        <v>1.8622682693561278E-5</v>
      </c>
      <c r="AC60" s="16">
        <f t="shared" si="25"/>
        <v>-3.0750083552294107E-3</v>
      </c>
      <c r="AD60" s="16">
        <v>0</v>
      </c>
      <c r="AE60" s="16">
        <f t="shared" si="26"/>
        <v>0.42696133550509946</v>
      </c>
      <c r="AF60" s="16">
        <f t="shared" si="27"/>
        <v>1586.699142421797</v>
      </c>
      <c r="AG60" s="7">
        <f t="shared" si="28"/>
        <v>344.0256999150115</v>
      </c>
      <c r="AH60" s="7">
        <f t="shared" si="29"/>
        <v>-344.0256999150115</v>
      </c>
      <c r="AI60" s="7">
        <f t="shared" si="11"/>
        <v>-1961.7487005252283</v>
      </c>
      <c r="AJ60" s="7">
        <f t="shared" si="30"/>
        <v>1961.7487005252283</v>
      </c>
      <c r="AK60" s="7">
        <f t="shared" si="12"/>
        <v>-749.93971528673217</v>
      </c>
      <c r="AL60" s="7">
        <f t="shared" si="13"/>
        <v>357.58997518168655</v>
      </c>
      <c r="AM60" s="7">
        <f t="shared" si="31"/>
        <v>355.90986636824664</v>
      </c>
      <c r="AN60" s="7">
        <f t="shared" si="32"/>
        <v>-1959.6274679734847</v>
      </c>
      <c r="AO60" s="7">
        <f t="shared" si="33"/>
        <v>-355.90986636824664</v>
      </c>
      <c r="AP60" s="7">
        <f t="shared" si="34"/>
        <v>1959.6274679734847</v>
      </c>
      <c r="AR60" s="5"/>
      <c r="AU60" s="5"/>
      <c r="AV60" s="5"/>
      <c r="AW60" s="5"/>
      <c r="AX60" s="5"/>
    </row>
    <row r="61" spans="1:50" ht="18" customHeight="1">
      <c r="A61" s="24">
        <v>12</v>
      </c>
      <c r="B61" s="6">
        <v>12</v>
      </c>
      <c r="C61" s="6">
        <v>12</v>
      </c>
      <c r="D61" s="6">
        <v>13</v>
      </c>
      <c r="E61" s="6">
        <v>70000</v>
      </c>
      <c r="F61" s="6">
        <v>396</v>
      </c>
      <c r="G61" s="6">
        <v>287644.5</v>
      </c>
      <c r="H61" s="23">
        <f t="shared" si="1"/>
        <v>2200</v>
      </c>
      <c r="I61" s="23">
        <f t="shared" si="2"/>
        <v>0</v>
      </c>
      <c r="J61" s="23">
        <f t="shared" si="3"/>
        <v>2400</v>
      </c>
      <c r="K61" s="23">
        <f t="shared" si="4"/>
        <v>0</v>
      </c>
      <c r="L61" s="16">
        <f t="shared" si="14"/>
        <v>200</v>
      </c>
      <c r="M61" s="16">
        <f t="shared" si="15"/>
        <v>1</v>
      </c>
      <c r="N61" s="16">
        <f t="shared" si="16"/>
        <v>0</v>
      </c>
      <c r="O61" s="23">
        <f t="shared" si="5"/>
        <v>1.1760509057563096E-2</v>
      </c>
      <c r="P61" s="23">
        <f t="shared" si="6"/>
        <v>-5.4689565714689294</v>
      </c>
      <c r="Q61" s="23">
        <f t="shared" si="7"/>
        <v>8.4866839731648179E-3</v>
      </c>
      <c r="R61" s="23">
        <f t="shared" si="8"/>
        <v>0</v>
      </c>
      <c r="S61" s="23">
        <f t="shared" si="9"/>
        <v>-3.5464773330159449</v>
      </c>
      <c r="T61" s="23">
        <f t="shared" si="10"/>
        <v>1.0088679609063626E-2</v>
      </c>
      <c r="U61" s="16">
        <f t="shared" si="17"/>
        <v>199.99747963689151</v>
      </c>
      <c r="V61" s="16">
        <f t="shared" si="18"/>
        <v>0.99995379868803425</v>
      </c>
      <c r="W61" s="16">
        <f t="shared" si="19"/>
        <v>9.6125173274351806E-3</v>
      </c>
      <c r="X61" s="16">
        <f t="shared" si="20"/>
        <v>9.6126653671416429E-3</v>
      </c>
      <c r="Y61" s="16">
        <f t="shared" si="21"/>
        <v>-1.125981393976825E-3</v>
      </c>
      <c r="Z61" s="16">
        <f t="shared" si="22"/>
        <v>4.7601424192198274E-4</v>
      </c>
      <c r="AA61" s="16">
        <f t="shared" si="23"/>
        <v>-1.6249178801371055E-8</v>
      </c>
      <c r="AB61" s="16">
        <f t="shared" si="24"/>
        <v>8.8797427301583355E-6</v>
      </c>
      <c r="AC61" s="16">
        <f t="shared" si="25"/>
        <v>-1.125981393976825E-3</v>
      </c>
      <c r="AD61" s="16">
        <v>0</v>
      </c>
      <c r="AE61" s="16">
        <f t="shared" si="26"/>
        <v>0.44020955276293994</v>
      </c>
      <c r="AF61" s="16">
        <f t="shared" si="27"/>
        <v>192.98309253690402</v>
      </c>
      <c r="AG61" s="7">
        <f t="shared" si="28"/>
        <v>349.32232683567042</v>
      </c>
      <c r="AH61" s="7">
        <f t="shared" si="29"/>
        <v>-349.32232683567042</v>
      </c>
      <c r="AI61" s="7">
        <f t="shared" si="11"/>
        <v>-1963.0745029270101</v>
      </c>
      <c r="AJ61" s="7">
        <f t="shared" si="30"/>
        <v>1963.0745029270101</v>
      </c>
      <c r="AK61" s="7">
        <f t="shared" si="12"/>
        <v>-357.5892820843041</v>
      </c>
      <c r="AL61" s="7">
        <f t="shared" si="13"/>
        <v>-35.025618501097917</v>
      </c>
      <c r="AM61" s="7">
        <f t="shared" si="31"/>
        <v>368.1762753603038</v>
      </c>
      <c r="AN61" s="7">
        <f t="shared" si="32"/>
        <v>-1959.6259393899206</v>
      </c>
      <c r="AO61" s="7">
        <f t="shared" si="33"/>
        <v>-368.1762753603038</v>
      </c>
      <c r="AP61" s="7">
        <f t="shared" si="34"/>
        <v>1959.6259393899206</v>
      </c>
      <c r="AR61" s="5"/>
      <c r="AU61" s="5"/>
      <c r="AV61" s="5"/>
      <c r="AW61" s="5"/>
      <c r="AX61" s="5"/>
    </row>
    <row r="62" spans="1:50" ht="18" customHeight="1">
      <c r="A62" s="24">
        <v>13</v>
      </c>
      <c r="B62" s="6">
        <v>13</v>
      </c>
      <c r="C62" s="6">
        <v>1</v>
      </c>
      <c r="D62" s="6">
        <v>14</v>
      </c>
      <c r="E62" s="6">
        <v>70000</v>
      </c>
      <c r="F62" s="6">
        <v>210</v>
      </c>
      <c r="G62" s="6">
        <v>42953.750000000015</v>
      </c>
      <c r="H62" s="23">
        <f t="shared" si="1"/>
        <v>0</v>
      </c>
      <c r="I62" s="23">
        <f t="shared" si="2"/>
        <v>0</v>
      </c>
      <c r="J62" s="23">
        <f t="shared" si="3"/>
        <v>0</v>
      </c>
      <c r="K62" s="23">
        <f t="shared" si="4"/>
        <v>-200</v>
      </c>
      <c r="L62" s="16">
        <f t="shared" si="14"/>
        <v>200</v>
      </c>
      <c r="M62" s="16">
        <f t="shared" si="15"/>
        <v>0</v>
      </c>
      <c r="N62" s="16">
        <f t="shared" si="16"/>
        <v>-1</v>
      </c>
      <c r="O62" s="23">
        <f t="shared" si="5"/>
        <v>8.5096180603175517E-2</v>
      </c>
      <c r="P62" s="23">
        <f t="shared" si="6"/>
        <v>-4.2035278791305934</v>
      </c>
      <c r="Q62" s="23">
        <f t="shared" si="7"/>
        <v>-2.0566622216594381E-2</v>
      </c>
      <c r="R62" s="23">
        <f t="shared" si="8"/>
        <v>-3.483893246979632</v>
      </c>
      <c r="S62" s="23">
        <f t="shared" si="9"/>
        <v>-3.3424848494028154</v>
      </c>
      <c r="T62" s="23">
        <f t="shared" si="10"/>
        <v>-1.3419932544463328E-2</v>
      </c>
      <c r="U62" s="16">
        <f t="shared" si="17"/>
        <v>199.17093630533077</v>
      </c>
      <c r="V62" s="16">
        <f t="shared" si="18"/>
        <v>-1.7919228044956902E-2</v>
      </c>
      <c r="W62" s="16">
        <f t="shared" si="19"/>
        <v>-0.9998394377430172</v>
      </c>
      <c r="X62" s="16">
        <f t="shared" si="20"/>
        <v>-1.792018715712218E-2</v>
      </c>
      <c r="Y62" s="16">
        <f t="shared" si="21"/>
        <v>-2.6464350594722005E-3</v>
      </c>
      <c r="Z62" s="16">
        <f t="shared" si="22"/>
        <v>4.5002546126588529E-3</v>
      </c>
      <c r="AA62" s="16">
        <f t="shared" si="23"/>
        <v>4.6345488829666309E-8</v>
      </c>
      <c r="AB62" s="16">
        <f t="shared" si="24"/>
        <v>3.9630775314277408E-6</v>
      </c>
      <c r="AC62" s="16">
        <f t="shared" si="25"/>
        <v>-2.6464350594722005E-3</v>
      </c>
      <c r="AD62" s="16">
        <v>0</v>
      </c>
      <c r="AE62" s="16">
        <f t="shared" si="26"/>
        <v>25259.987910834003</v>
      </c>
      <c r="AF62" s="16">
        <f t="shared" si="27"/>
        <v>461.42614766293678</v>
      </c>
      <c r="AG62" s="7">
        <f t="shared" si="28"/>
        <v>60936.181558189208</v>
      </c>
      <c r="AH62" s="7">
        <f t="shared" si="29"/>
        <v>-60936.181558189208</v>
      </c>
      <c r="AI62" s="7">
        <f t="shared" si="11"/>
        <v>836.09926714325763</v>
      </c>
      <c r="AJ62" s="7">
        <f t="shared" si="30"/>
        <v>-836.09926714325763</v>
      </c>
      <c r="AK62" s="7">
        <f t="shared" si="12"/>
        <v>-23.83206581217901</v>
      </c>
      <c r="AL62" s="7">
        <f t="shared" si="13"/>
        <v>191.0519192408305</v>
      </c>
      <c r="AM62" s="7">
        <f t="shared" si="31"/>
        <v>-255.96431237222623</v>
      </c>
      <c r="AN62" s="7">
        <f t="shared" si="32"/>
        <v>-60941.379760782467</v>
      </c>
      <c r="AO62" s="7">
        <f t="shared" si="33"/>
        <v>255.96431237222623</v>
      </c>
      <c r="AP62" s="7">
        <f t="shared" si="34"/>
        <v>60941.379760782467</v>
      </c>
      <c r="AR62" s="5"/>
      <c r="AU62" s="5"/>
      <c r="AV62" s="5"/>
      <c r="AW62" s="5"/>
      <c r="AX62" s="5"/>
    </row>
    <row r="63" spans="1:50" ht="18" customHeight="1">
      <c r="A63" s="24">
        <v>14</v>
      </c>
      <c r="B63" s="6">
        <v>14</v>
      </c>
      <c r="C63" s="6">
        <v>14</v>
      </c>
      <c r="D63" s="6">
        <v>15</v>
      </c>
      <c r="E63" s="6">
        <v>70000</v>
      </c>
      <c r="F63" s="6">
        <v>210</v>
      </c>
      <c r="G63" s="6">
        <v>42953.750000000015</v>
      </c>
      <c r="H63" s="23">
        <f t="shared" si="1"/>
        <v>0</v>
      </c>
      <c r="I63" s="23">
        <f t="shared" si="2"/>
        <v>-200</v>
      </c>
      <c r="J63" s="23">
        <f t="shared" si="3"/>
        <v>0</v>
      </c>
      <c r="K63" s="23">
        <f t="shared" si="4"/>
        <v>-400</v>
      </c>
      <c r="L63" s="16">
        <f t="shared" si="14"/>
        <v>200</v>
      </c>
      <c r="M63" s="16">
        <f t="shared" si="15"/>
        <v>0</v>
      </c>
      <c r="N63" s="16">
        <f t="shared" si="16"/>
        <v>-1</v>
      </c>
      <c r="O63" s="23">
        <f t="shared" si="5"/>
        <v>-3.483893246979632</v>
      </c>
      <c r="P63" s="23">
        <f t="shared" si="6"/>
        <v>-3.3424848494028154</v>
      </c>
      <c r="Q63" s="23">
        <f t="shared" si="7"/>
        <v>-1.3419932544463328E-2</v>
      </c>
      <c r="R63" s="23">
        <f t="shared" si="8"/>
        <v>-4.8221548353247892</v>
      </c>
      <c r="S63" s="23">
        <f t="shared" si="9"/>
        <v>-2.5088491384741487</v>
      </c>
      <c r="T63" s="23">
        <f t="shared" si="10"/>
        <v>3.281539887837693E-4</v>
      </c>
      <c r="U63" s="16">
        <f t="shared" si="17"/>
        <v>199.17086033907148</v>
      </c>
      <c r="V63" s="16">
        <f t="shared" si="18"/>
        <v>-6.7191635667330071E-3</v>
      </c>
      <c r="W63" s="16">
        <f t="shared" si="19"/>
        <v>-0.99997742616569263</v>
      </c>
      <c r="X63" s="16">
        <f t="shared" si="20"/>
        <v>-6.7192141262844007E-3</v>
      </c>
      <c r="Y63" s="16">
        <f t="shared" si="21"/>
        <v>-6.7007184181789269E-3</v>
      </c>
      <c r="Z63" s="16">
        <f t="shared" si="22"/>
        <v>7.0473681150681703E-3</v>
      </c>
      <c r="AA63" s="16">
        <f t="shared" si="23"/>
        <v>8.6662424222310869E-9</v>
      </c>
      <c r="AB63" s="16">
        <f t="shared" si="24"/>
        <v>3.1770343606448418E-5</v>
      </c>
      <c r="AC63" s="16">
        <f t="shared" si="25"/>
        <v>-6.7007184181789269E-3</v>
      </c>
      <c r="AD63" s="16">
        <v>0</v>
      </c>
      <c r="AE63" s="16">
        <f t="shared" si="26"/>
        <v>25264.617216681538</v>
      </c>
      <c r="AF63" s="16">
        <f t="shared" si="27"/>
        <v>1423.4794032302418</v>
      </c>
      <c r="AG63" s="7">
        <f t="shared" si="28"/>
        <v>60941.765078246513</v>
      </c>
      <c r="AH63" s="7">
        <f t="shared" si="29"/>
        <v>-60941.765078246513</v>
      </c>
      <c r="AI63" s="7">
        <f t="shared" si="11"/>
        <v>156.34399638644166</v>
      </c>
      <c r="AJ63" s="7">
        <f t="shared" si="30"/>
        <v>-156.34399638644166</v>
      </c>
      <c r="AK63" s="7">
        <f t="shared" si="12"/>
        <v>-191.0517555359678</v>
      </c>
      <c r="AL63" s="7">
        <f t="shared" si="13"/>
        <v>222.32055481325611</v>
      </c>
      <c r="AM63" s="7">
        <f t="shared" si="31"/>
        <v>-253.13722050318361</v>
      </c>
      <c r="AN63" s="7">
        <f t="shared" si="32"/>
        <v>-60941.439889823632</v>
      </c>
      <c r="AO63" s="7">
        <f t="shared" si="33"/>
        <v>253.13722050318361</v>
      </c>
      <c r="AP63" s="7">
        <f t="shared" si="34"/>
        <v>60941.439889823632</v>
      </c>
      <c r="AR63" s="5"/>
      <c r="AU63" s="5"/>
      <c r="AV63" s="5"/>
      <c r="AW63" s="5"/>
      <c r="AX63" s="5"/>
    </row>
    <row r="64" spans="1:50" ht="18" customHeight="1">
      <c r="A64" s="24">
        <v>15</v>
      </c>
      <c r="B64" s="6">
        <v>15</v>
      </c>
      <c r="C64" s="6">
        <v>15</v>
      </c>
      <c r="D64" s="6">
        <v>16</v>
      </c>
      <c r="E64" s="6">
        <v>70000</v>
      </c>
      <c r="F64" s="6">
        <v>210</v>
      </c>
      <c r="G64" s="6">
        <v>42953.750000000015</v>
      </c>
      <c r="H64" s="23">
        <f t="shared" si="1"/>
        <v>0</v>
      </c>
      <c r="I64" s="23">
        <f t="shared" si="2"/>
        <v>-400</v>
      </c>
      <c r="J64" s="23">
        <f t="shared" si="3"/>
        <v>0</v>
      </c>
      <c r="K64" s="23">
        <f t="shared" si="4"/>
        <v>-600</v>
      </c>
      <c r="L64" s="16">
        <f t="shared" si="14"/>
        <v>200</v>
      </c>
      <c r="M64" s="16">
        <f t="shared" si="15"/>
        <v>0</v>
      </c>
      <c r="N64" s="16">
        <f t="shared" si="16"/>
        <v>-1</v>
      </c>
      <c r="O64" s="23">
        <f t="shared" si="5"/>
        <v>-4.8221548353247892</v>
      </c>
      <c r="P64" s="23">
        <f t="shared" si="6"/>
        <v>-2.5088491384741487</v>
      </c>
      <c r="Q64" s="23">
        <f t="shared" si="7"/>
        <v>3.281539887837693E-4</v>
      </c>
      <c r="R64" s="23">
        <f t="shared" si="8"/>
        <v>-3.5677905622820121</v>
      </c>
      <c r="S64" s="23">
        <f t="shared" si="9"/>
        <v>-1.6758019294132023</v>
      </c>
      <c r="T64" s="23">
        <f t="shared" si="10"/>
        <v>1.0862848553489396E-2</v>
      </c>
      <c r="U64" s="16">
        <f t="shared" si="17"/>
        <v>199.17090277888892</v>
      </c>
      <c r="V64" s="16">
        <f t="shared" si="18"/>
        <v>6.2979293438023883E-3</v>
      </c>
      <c r="W64" s="16">
        <f t="shared" si="19"/>
        <v>-0.99998016784633315</v>
      </c>
      <c r="X64" s="16">
        <f t="shared" si="20"/>
        <v>6.2979709779666937E-3</v>
      </c>
      <c r="Y64" s="16">
        <f t="shared" si="21"/>
        <v>-5.9698169891829241E-3</v>
      </c>
      <c r="Z64" s="16">
        <f t="shared" si="22"/>
        <v>4.5648775755227026E-3</v>
      </c>
      <c r="AA64" s="16">
        <f t="shared" si="23"/>
        <v>-3.5123485341505541E-8</v>
      </c>
      <c r="AB64" s="16">
        <f t="shared" si="24"/>
        <v>3.687378201421573E-5</v>
      </c>
      <c r="AC64" s="16">
        <f t="shared" si="25"/>
        <v>-5.9698169891829241E-3</v>
      </c>
      <c r="AD64" s="16">
        <v>0</v>
      </c>
      <c r="AE64" s="16">
        <f t="shared" si="26"/>
        <v>25262.030925489085</v>
      </c>
      <c r="AF64" s="16">
        <f t="shared" si="27"/>
        <v>878.7365173119</v>
      </c>
      <c r="AG64" s="7">
        <f t="shared" si="28"/>
        <v>60938.645751664808</v>
      </c>
      <c r="AH64" s="7">
        <f t="shared" si="29"/>
        <v>-60938.645751664808</v>
      </c>
      <c r="AI64" s="7">
        <f t="shared" si="11"/>
        <v>-633.64787156483158</v>
      </c>
      <c r="AJ64" s="7">
        <f t="shared" si="30"/>
        <v>633.64787156483158</v>
      </c>
      <c r="AK64" s="7">
        <f t="shared" si="12"/>
        <v>-221.74140998703672</v>
      </c>
      <c r="AL64" s="7">
        <f t="shared" si="13"/>
        <v>95.011835674070397</v>
      </c>
      <c r="AM64" s="7">
        <f t="shared" si="31"/>
        <v>-249.84801971188352</v>
      </c>
      <c r="AN64" s="7">
        <f t="shared" si="32"/>
        <v>-60941.427876601978</v>
      </c>
      <c r="AO64" s="7">
        <f t="shared" si="33"/>
        <v>249.84801971188352</v>
      </c>
      <c r="AP64" s="7">
        <f t="shared" si="34"/>
        <v>60941.427876601978</v>
      </c>
      <c r="AR64" s="5"/>
      <c r="AU64" s="5"/>
      <c r="AV64" s="5"/>
      <c r="AW64" s="5"/>
      <c r="AX64" s="5"/>
    </row>
    <row r="65" spans="1:50" ht="18" customHeight="1">
      <c r="A65" s="24">
        <v>16</v>
      </c>
      <c r="B65" s="6">
        <v>16</v>
      </c>
      <c r="C65" s="6">
        <v>16</v>
      </c>
      <c r="D65" s="6">
        <v>17</v>
      </c>
      <c r="E65" s="6">
        <v>70000</v>
      </c>
      <c r="F65" s="6">
        <v>210</v>
      </c>
      <c r="G65" s="6">
        <v>42953.750000000015</v>
      </c>
      <c r="H65" s="23">
        <f t="shared" si="1"/>
        <v>0</v>
      </c>
      <c r="I65" s="23">
        <f t="shared" si="2"/>
        <v>-600</v>
      </c>
      <c r="J65" s="23">
        <f t="shared" si="3"/>
        <v>0</v>
      </c>
      <c r="K65" s="23">
        <f t="shared" si="4"/>
        <v>-800</v>
      </c>
      <c r="L65" s="16">
        <f t="shared" si="14"/>
        <v>200</v>
      </c>
      <c r="M65" s="16">
        <f t="shared" si="15"/>
        <v>0</v>
      </c>
      <c r="N65" s="16">
        <f t="shared" si="16"/>
        <v>-1</v>
      </c>
      <c r="O65" s="23">
        <f t="shared" si="5"/>
        <v>-3.5677905622820121</v>
      </c>
      <c r="P65" s="23">
        <f t="shared" si="6"/>
        <v>-1.6758019294132023</v>
      </c>
      <c r="Q65" s="23">
        <f t="shared" si="7"/>
        <v>1.0862848553489396E-2</v>
      </c>
      <c r="R65" s="23">
        <f t="shared" si="8"/>
        <v>-1.20401453578563</v>
      </c>
      <c r="S65" s="23">
        <f t="shared" si="9"/>
        <v>-0.83273857888610692</v>
      </c>
      <c r="T65" s="23">
        <f t="shared" si="10"/>
        <v>1.0719426847359373E-2</v>
      </c>
      <c r="U65" s="16">
        <f t="shared" si="17"/>
        <v>199.17096387954138</v>
      </c>
      <c r="V65" s="16">
        <f t="shared" si="18"/>
        <v>1.1868075448618074E-2</v>
      </c>
      <c r="W65" s="16">
        <f t="shared" si="19"/>
        <v>-0.99992957191251519</v>
      </c>
      <c r="X65" s="16">
        <f t="shared" si="20"/>
        <v>1.1868354071752574E-2</v>
      </c>
      <c r="Y65" s="16">
        <f t="shared" si="21"/>
        <v>-1.0055055182631775E-3</v>
      </c>
      <c r="Z65" s="16">
        <f t="shared" si="22"/>
        <v>-1.1489272243932012E-3</v>
      </c>
      <c r="AA65" s="16">
        <f t="shared" si="23"/>
        <v>-5.3860818566409466E-8</v>
      </c>
      <c r="AB65" s="16">
        <f t="shared" si="24"/>
        <v>1.579969130459778E-5</v>
      </c>
      <c r="AC65" s="16">
        <f t="shared" si="25"/>
        <v>-1.0055055182631775E-3</v>
      </c>
      <c r="AD65" s="16">
        <v>0</v>
      </c>
      <c r="AE65" s="16">
        <f t="shared" si="26"/>
        <v>25258.307671671366</v>
      </c>
      <c r="AF65" s="16">
        <f t="shared" si="27"/>
        <v>104.82559626860741</v>
      </c>
      <c r="AG65" s="7">
        <f t="shared" si="28"/>
        <v>60934.154853708198</v>
      </c>
      <c r="AH65" s="7">
        <f t="shared" si="29"/>
        <v>-60934.154853708198</v>
      </c>
      <c r="AI65" s="7">
        <f t="shared" si="11"/>
        <v>-971.68013690870282</v>
      </c>
      <c r="AJ65" s="7">
        <f t="shared" si="30"/>
        <v>971.68013690870282</v>
      </c>
      <c r="AK65" s="7">
        <f t="shared" si="12"/>
        <v>-95.011838652481401</v>
      </c>
      <c r="AL65" s="7">
        <f t="shared" si="13"/>
        <v>-99.324188729259149</v>
      </c>
      <c r="AM65" s="7">
        <f t="shared" si="31"/>
        <v>-248.44055613342721</v>
      </c>
      <c r="AN65" s="7">
        <f t="shared" si="32"/>
        <v>-60941.395350896106</v>
      </c>
      <c r="AO65" s="7">
        <f t="shared" si="33"/>
        <v>248.44055613342721</v>
      </c>
      <c r="AP65" s="7">
        <f t="shared" si="34"/>
        <v>60941.395350896106</v>
      </c>
      <c r="AR65" s="5"/>
      <c r="AU65" s="5"/>
      <c r="AV65" s="5"/>
      <c r="AW65" s="5"/>
      <c r="AX65" s="5"/>
    </row>
    <row r="66" spans="1:50" ht="18" customHeight="1">
      <c r="A66" s="24">
        <v>17</v>
      </c>
      <c r="B66" s="6">
        <v>17</v>
      </c>
      <c r="C66" s="6">
        <v>17</v>
      </c>
      <c r="D66" s="6">
        <v>18</v>
      </c>
      <c r="E66" s="6">
        <v>70000</v>
      </c>
      <c r="F66" s="6">
        <v>210</v>
      </c>
      <c r="G66" s="6">
        <v>42953.750000000015</v>
      </c>
      <c r="H66" s="23">
        <f t="shared" si="1"/>
        <v>0</v>
      </c>
      <c r="I66" s="23">
        <f t="shared" si="2"/>
        <v>-800</v>
      </c>
      <c r="J66" s="23">
        <f t="shared" si="3"/>
        <v>0</v>
      </c>
      <c r="K66" s="23">
        <f t="shared" si="4"/>
        <v>-1000</v>
      </c>
      <c r="L66" s="16">
        <f t="shared" si="14"/>
        <v>200</v>
      </c>
      <c r="M66" s="16">
        <f t="shared" si="15"/>
        <v>0</v>
      </c>
      <c r="N66" s="16">
        <f t="shared" si="16"/>
        <v>-1</v>
      </c>
      <c r="O66" s="23">
        <f t="shared" si="5"/>
        <v>-1.20401453578563</v>
      </c>
      <c r="P66" s="23">
        <f t="shared" si="6"/>
        <v>-0.83273857888610692</v>
      </c>
      <c r="Q66" s="23">
        <f t="shared" si="7"/>
        <v>1.0719426847359373E-2</v>
      </c>
      <c r="R66" s="23">
        <f t="shared" si="8"/>
        <v>0</v>
      </c>
      <c r="S66" s="23">
        <f t="shared" si="9"/>
        <v>0</v>
      </c>
      <c r="T66" s="23">
        <f t="shared" si="10"/>
        <v>0</v>
      </c>
      <c r="U66" s="16">
        <f t="shared" si="17"/>
        <v>199.17090066821686</v>
      </c>
      <c r="V66" s="16">
        <f t="shared" si="18"/>
        <v>6.0451327565732259E-3</v>
      </c>
      <c r="W66" s="16">
        <f t="shared" si="19"/>
        <v>-0.99998172801804497</v>
      </c>
      <c r="X66" s="16">
        <f t="shared" si="20"/>
        <v>6.0451695756944535E-3</v>
      </c>
      <c r="Y66" s="16">
        <f t="shared" si="21"/>
        <v>4.6742572716649191E-3</v>
      </c>
      <c r="Z66" s="16">
        <f t="shared" si="22"/>
        <v>-6.0451695756944535E-3</v>
      </c>
      <c r="AA66" s="16">
        <f t="shared" si="23"/>
        <v>-3.4272807600738358E-8</v>
      </c>
      <c r="AB66" s="16">
        <f t="shared" si="24"/>
        <v>-1.6516724838176923E-5</v>
      </c>
      <c r="AC66" s="16">
        <f t="shared" si="25"/>
        <v>4.6742572716649191E-3</v>
      </c>
      <c r="AD66" s="16">
        <v>0</v>
      </c>
      <c r="AE66" s="16">
        <f t="shared" si="26"/>
        <v>25262.159547149728</v>
      </c>
      <c r="AF66" s="16">
        <f t="shared" si="27"/>
        <v>906.12030409063232</v>
      </c>
      <c r="AG66" s="7">
        <f t="shared" si="28"/>
        <v>60938.800886061174</v>
      </c>
      <c r="AH66" s="7">
        <f t="shared" si="29"/>
        <v>-60938.800886061174</v>
      </c>
      <c r="AI66" s="7">
        <f t="shared" si="11"/>
        <v>-618.30115598169061</v>
      </c>
      <c r="AJ66" s="7">
        <f t="shared" si="30"/>
        <v>618.30115598169061</v>
      </c>
      <c r="AK66" s="7">
        <f t="shared" si="12"/>
        <v>99.323737732497918</v>
      </c>
      <c r="AL66" s="7">
        <f t="shared" si="13"/>
        <v>-222.98396892883602</v>
      </c>
      <c r="AM66" s="7">
        <f t="shared" si="31"/>
        <v>-249.90671701150382</v>
      </c>
      <c r="AN66" s="7">
        <f t="shared" si="32"/>
        <v>-60941.42512596248</v>
      </c>
      <c r="AO66" s="7">
        <f t="shared" si="33"/>
        <v>249.90671701150382</v>
      </c>
      <c r="AP66" s="7">
        <f t="shared" si="34"/>
        <v>60941.42512596248</v>
      </c>
      <c r="AR66" s="5"/>
      <c r="AU66" s="5"/>
      <c r="AV66" s="5"/>
      <c r="AW66" s="5"/>
      <c r="AX66" s="5"/>
    </row>
    <row r="67" spans="1:50" ht="18" customHeight="1">
      <c r="A67" s="24">
        <v>18</v>
      </c>
      <c r="B67" s="6">
        <v>18</v>
      </c>
      <c r="C67" s="6">
        <v>5</v>
      </c>
      <c r="D67" s="6">
        <v>19</v>
      </c>
      <c r="E67" s="6">
        <v>70000</v>
      </c>
      <c r="F67" s="6">
        <v>210</v>
      </c>
      <c r="G67" s="6">
        <v>42953.750000000015</v>
      </c>
      <c r="H67" s="23">
        <f t="shared" si="1"/>
        <v>800</v>
      </c>
      <c r="I67" s="23">
        <f t="shared" si="2"/>
        <v>0</v>
      </c>
      <c r="J67" s="23">
        <f t="shared" si="3"/>
        <v>800</v>
      </c>
      <c r="K67" s="23">
        <f t="shared" si="4"/>
        <v>-200</v>
      </c>
      <c r="L67" s="16">
        <f t="shared" si="14"/>
        <v>200</v>
      </c>
      <c r="M67" s="16">
        <f t="shared" si="15"/>
        <v>0</v>
      </c>
      <c r="N67" s="16">
        <f t="shared" si="16"/>
        <v>-1</v>
      </c>
      <c r="O67" s="23">
        <f t="shared" si="5"/>
        <v>4.1288367155491522E-2</v>
      </c>
      <c r="P67" s="23">
        <f t="shared" si="6"/>
        <v>-3.4822089017395612</v>
      </c>
      <c r="Q67" s="23">
        <f t="shared" si="7"/>
        <v>1.025745352142002E-3</v>
      </c>
      <c r="R67" s="23">
        <f t="shared" si="8"/>
        <v>0.20320881999132653</v>
      </c>
      <c r="S67" s="23">
        <f t="shared" si="9"/>
        <v>-2.7857262476990368</v>
      </c>
      <c r="T67" s="23">
        <f t="shared" si="10"/>
        <v>5.3855547700503218E-4</v>
      </c>
      <c r="U67" s="16">
        <f t="shared" si="17"/>
        <v>199.3035831205857</v>
      </c>
      <c r="V67" s="16">
        <f t="shared" si="18"/>
        <v>8.1243121824802758E-4</v>
      </c>
      <c r="W67" s="16">
        <f t="shared" si="19"/>
        <v>-0.9999996699777034</v>
      </c>
      <c r="X67" s="16">
        <f t="shared" si="20"/>
        <v>8.1243130762143068E-4</v>
      </c>
      <c r="Y67" s="16">
        <f t="shared" si="21"/>
        <v>2.133140445205713E-4</v>
      </c>
      <c r="Z67" s="16">
        <f t="shared" si="22"/>
        <v>-2.738758306163985E-4</v>
      </c>
      <c r="AA67" s="16">
        <f t="shared" si="23"/>
        <v>-1.5140446523956802E-9</v>
      </c>
      <c r="AB67" s="16">
        <f t="shared" si="24"/>
        <v>-7.6376129212372047E-7</v>
      </c>
      <c r="AC67" s="16">
        <f t="shared" si="25"/>
        <v>2.133140445205713E-4</v>
      </c>
      <c r="AD67" s="16">
        <v>0</v>
      </c>
      <c r="AE67" s="16">
        <f t="shared" si="26"/>
        <v>17823.620270043721</v>
      </c>
      <c r="AF67" s="16">
        <f t="shared" si="27"/>
        <v>1.866877520117904</v>
      </c>
      <c r="AG67" s="7">
        <f t="shared" si="28"/>
        <v>51186.640636951619</v>
      </c>
      <c r="AH67" s="7">
        <f t="shared" si="29"/>
        <v>-51186.640636951619</v>
      </c>
      <c r="AI67" s="7">
        <f t="shared" si="11"/>
        <v>-27.314236104893208</v>
      </c>
      <c r="AJ67" s="7">
        <f t="shared" si="30"/>
        <v>27.314236104893208</v>
      </c>
      <c r="AK67" s="7">
        <f t="shared" si="12"/>
        <v>4.5928976242182982</v>
      </c>
      <c r="AL67" s="7">
        <f t="shared" si="13"/>
        <v>-10.055744845196939</v>
      </c>
      <c r="AM67" s="7">
        <f t="shared" si="31"/>
        <v>14.271397720116319</v>
      </c>
      <c r="AN67" s="7">
        <f t="shared" si="32"/>
        <v>-51186.645935157037</v>
      </c>
      <c r="AO67" s="7">
        <f t="shared" si="33"/>
        <v>-14.271397720116319</v>
      </c>
      <c r="AP67" s="7">
        <f t="shared" si="34"/>
        <v>51186.645935157037</v>
      </c>
      <c r="AR67" s="5"/>
      <c r="AU67" s="5"/>
      <c r="AV67" s="5"/>
      <c r="AW67" s="5"/>
      <c r="AX67" s="5"/>
    </row>
    <row r="68" spans="1:50" ht="18" customHeight="1">
      <c r="A68" s="24">
        <v>19</v>
      </c>
      <c r="B68" s="6">
        <v>19</v>
      </c>
      <c r="C68" s="6">
        <v>19</v>
      </c>
      <c r="D68" s="6">
        <v>20</v>
      </c>
      <c r="E68" s="6">
        <v>70000</v>
      </c>
      <c r="F68" s="6">
        <v>210</v>
      </c>
      <c r="G68" s="6">
        <v>42953.750000000015</v>
      </c>
      <c r="H68" s="23">
        <f t="shared" si="1"/>
        <v>800</v>
      </c>
      <c r="I68" s="23">
        <f t="shared" si="2"/>
        <v>-200</v>
      </c>
      <c r="J68" s="23">
        <f t="shared" si="3"/>
        <v>800</v>
      </c>
      <c r="K68" s="23">
        <f t="shared" si="4"/>
        <v>-400</v>
      </c>
      <c r="L68" s="16">
        <f t="shared" si="14"/>
        <v>200</v>
      </c>
      <c r="M68" s="16">
        <f t="shared" si="15"/>
        <v>0</v>
      </c>
      <c r="N68" s="16">
        <f t="shared" si="16"/>
        <v>-1</v>
      </c>
      <c r="O68" s="23">
        <f t="shared" si="5"/>
        <v>0.20320881999132653</v>
      </c>
      <c r="P68" s="23">
        <f t="shared" si="6"/>
        <v>-2.7857262476990368</v>
      </c>
      <c r="Q68" s="23">
        <f t="shared" si="7"/>
        <v>5.3855547700503218E-4</v>
      </c>
      <c r="R68" s="23">
        <f t="shared" si="8"/>
        <v>0.24473811550743879</v>
      </c>
      <c r="S68" s="23">
        <f t="shared" si="9"/>
        <v>-2.0893049753602582</v>
      </c>
      <c r="T68" s="23">
        <f t="shared" si="10"/>
        <v>-1.1506823755308502E-4</v>
      </c>
      <c r="U68" s="16">
        <f t="shared" si="17"/>
        <v>199.30358305443343</v>
      </c>
      <c r="V68" s="16">
        <f t="shared" si="18"/>
        <v>2.0837204670190858E-4</v>
      </c>
      <c r="W68" s="16">
        <f t="shared" si="19"/>
        <v>-0.99999997829054488</v>
      </c>
      <c r="X68" s="16">
        <f t="shared" si="20"/>
        <v>2.0837204820978172E-4</v>
      </c>
      <c r="Y68" s="16">
        <f t="shared" si="21"/>
        <v>3.3018342879525045E-4</v>
      </c>
      <c r="Z68" s="16">
        <f t="shared" si="22"/>
        <v>-3.2344028576286675E-4</v>
      </c>
      <c r="AA68" s="16">
        <f t="shared" si="23"/>
        <v>1.6857857580959267E-10</v>
      </c>
      <c r="AB68" s="16">
        <f t="shared" si="24"/>
        <v>-1.6846328591381708E-6</v>
      </c>
      <c r="AC68" s="16">
        <f t="shared" si="25"/>
        <v>3.3018342879525045E-4</v>
      </c>
      <c r="AD68" s="16">
        <v>0</v>
      </c>
      <c r="AE68" s="16">
        <f t="shared" si="26"/>
        <v>17823.623656155916</v>
      </c>
      <c r="AF68" s="16">
        <f t="shared" si="27"/>
        <v>3.2124278375077555</v>
      </c>
      <c r="AG68" s="7">
        <f t="shared" si="28"/>
        <v>51186.645499142833</v>
      </c>
      <c r="AH68" s="7">
        <f t="shared" si="29"/>
        <v>-51186.645499142833</v>
      </c>
      <c r="AI68" s="7">
        <f t="shared" si="11"/>
        <v>3.0412544402861434</v>
      </c>
      <c r="AJ68" s="7">
        <f t="shared" si="30"/>
        <v>-3.0412544402861434</v>
      </c>
      <c r="AK68" s="7">
        <f t="shared" si="12"/>
        <v>10.130581814248872</v>
      </c>
      <c r="AL68" s="7">
        <f t="shared" si="13"/>
        <v>-9.5223309261916445</v>
      </c>
      <c r="AM68" s="7">
        <f t="shared" si="31"/>
        <v>13.707120460723596</v>
      </c>
      <c r="AN68" s="7">
        <f t="shared" si="32"/>
        <v>-51186.643754196237</v>
      </c>
      <c r="AO68" s="7">
        <f t="shared" si="33"/>
        <v>-13.707120460723596</v>
      </c>
      <c r="AP68" s="7">
        <f t="shared" si="34"/>
        <v>51186.643754196237</v>
      </c>
      <c r="AR68" s="5"/>
      <c r="AU68" s="5"/>
      <c r="AV68" s="5"/>
      <c r="AW68" s="5"/>
      <c r="AX68" s="5"/>
    </row>
    <row r="69" spans="1:50" ht="18" customHeight="1">
      <c r="A69" s="24">
        <v>20</v>
      </c>
      <c r="B69" s="6">
        <v>20</v>
      </c>
      <c r="C69" s="6">
        <v>20</v>
      </c>
      <c r="D69" s="6">
        <v>21</v>
      </c>
      <c r="E69" s="6">
        <v>70000</v>
      </c>
      <c r="F69" s="6">
        <v>210</v>
      </c>
      <c r="G69" s="6">
        <v>42953.750000000015</v>
      </c>
      <c r="H69" s="23">
        <f t="shared" si="1"/>
        <v>800</v>
      </c>
      <c r="I69" s="23">
        <f t="shared" si="2"/>
        <v>-400</v>
      </c>
      <c r="J69" s="23">
        <f t="shared" si="3"/>
        <v>800</v>
      </c>
      <c r="K69" s="23">
        <f t="shared" si="4"/>
        <v>-600</v>
      </c>
      <c r="L69" s="16">
        <f t="shared" si="14"/>
        <v>200</v>
      </c>
      <c r="M69" s="16">
        <f t="shared" si="15"/>
        <v>0</v>
      </c>
      <c r="N69" s="16">
        <f t="shared" si="16"/>
        <v>-1</v>
      </c>
      <c r="O69" s="23">
        <f t="shared" si="5"/>
        <v>0.24473811550743879</v>
      </c>
      <c r="P69" s="23">
        <f t="shared" si="6"/>
        <v>-2.0893049753602582</v>
      </c>
      <c r="Q69" s="23">
        <f t="shared" si="7"/>
        <v>-1.1506823755308502E-4</v>
      </c>
      <c r="R69" s="23">
        <f t="shared" si="8"/>
        <v>0.17028438119192368</v>
      </c>
      <c r="S69" s="23">
        <f t="shared" si="9"/>
        <v>-1.3928742566751415</v>
      </c>
      <c r="T69" s="23">
        <f t="shared" si="10"/>
        <v>-5.6029580917958568E-4</v>
      </c>
      <c r="U69" s="16">
        <f t="shared" si="17"/>
        <v>199.30358318813643</v>
      </c>
      <c r="V69" s="16">
        <f t="shared" si="18"/>
        <v>-3.7356947188082275E-4</v>
      </c>
      <c r="W69" s="16">
        <f t="shared" si="19"/>
        <v>-0.99999993022292244</v>
      </c>
      <c r="X69" s="16">
        <f t="shared" si="20"/>
        <v>-3.7356948056954664E-4</v>
      </c>
      <c r="Y69" s="16">
        <f t="shared" si="21"/>
        <v>2.5850124301646162E-4</v>
      </c>
      <c r="Z69" s="16">
        <f t="shared" si="22"/>
        <v>-1.8672632861003904E-4</v>
      </c>
      <c r="AA69" s="16">
        <f t="shared" si="23"/>
        <v>1.7943728601605644E-9</v>
      </c>
      <c r="AB69" s="16">
        <f t="shared" si="24"/>
        <v>-1.6513807871144211E-6</v>
      </c>
      <c r="AC69" s="16">
        <f t="shared" si="25"/>
        <v>2.5850124301646162E-4</v>
      </c>
      <c r="AD69" s="16">
        <v>0</v>
      </c>
      <c r="AE69" s="16">
        <f t="shared" si="26"/>
        <v>17823.616812348293</v>
      </c>
      <c r="AF69" s="16">
        <f t="shared" si="27"/>
        <v>1.6062313614888051</v>
      </c>
      <c r="AG69" s="7">
        <f t="shared" si="28"/>
        <v>51186.635671972028</v>
      </c>
      <c r="AH69" s="7">
        <f t="shared" si="29"/>
        <v>-51186.635671972028</v>
      </c>
      <c r="AI69" s="7">
        <f t="shared" si="11"/>
        <v>32.371518161691192</v>
      </c>
      <c r="AJ69" s="7">
        <f t="shared" si="30"/>
        <v>-32.371518161691192</v>
      </c>
      <c r="AK69" s="7">
        <f t="shared" si="12"/>
        <v>9.9306196478322519</v>
      </c>
      <c r="AL69" s="7">
        <f t="shared" si="13"/>
        <v>-3.4563160154940156</v>
      </c>
      <c r="AM69" s="7">
        <f t="shared" si="31"/>
        <v>13.249751447566585</v>
      </c>
      <c r="AN69" s="7">
        <f t="shared" si="32"/>
        <v>-51186.644193329121</v>
      </c>
      <c r="AO69" s="7">
        <f t="shared" si="33"/>
        <v>-13.249751447566585</v>
      </c>
      <c r="AP69" s="7">
        <f t="shared" si="34"/>
        <v>51186.644193329121</v>
      </c>
      <c r="AR69" s="5"/>
      <c r="AU69" s="5"/>
      <c r="AV69" s="5"/>
      <c r="AW69" s="5"/>
      <c r="AX69" s="5"/>
    </row>
    <row r="70" spans="1:50" ht="18" customHeight="1">
      <c r="A70" s="24">
        <v>21</v>
      </c>
      <c r="B70" s="6">
        <v>21</v>
      </c>
      <c r="C70" s="6">
        <v>21</v>
      </c>
      <c r="D70" s="6">
        <v>22</v>
      </c>
      <c r="E70" s="6">
        <v>70000</v>
      </c>
      <c r="F70" s="6">
        <v>210</v>
      </c>
      <c r="G70" s="6">
        <v>42953.750000000015</v>
      </c>
      <c r="H70" s="23">
        <f t="shared" ref="H70:H81" si="35">LOOKUP(C70,$B$7:$B$39,$C$7:$C$39)</f>
        <v>800</v>
      </c>
      <c r="I70" s="23">
        <f t="shared" ref="I70:I81" si="36">LOOKUP(C70,$B$7:$B$39,$D$7:$D$39)</f>
        <v>-600</v>
      </c>
      <c r="J70" s="23">
        <f t="shared" ref="J70:J81" si="37">LOOKUP(D70,$B$7:$B$39,$C$7:$C$39)</f>
        <v>800</v>
      </c>
      <c r="K70" s="23">
        <f t="shared" ref="K70:K81" si="38">LOOKUP(D70,$B$7:$B$39,$D$7:$D$39)</f>
        <v>-800</v>
      </c>
      <c r="L70" s="25">
        <f t="shared" ref="L70:L81" si="39">SQRT((J70-H70)^2+(K70-I70)^2)</f>
        <v>200</v>
      </c>
      <c r="M70" s="25">
        <f t="shared" ref="M70:M81" si="40">(J70-H70)/L70</f>
        <v>0</v>
      </c>
      <c r="N70" s="25">
        <f t="shared" ref="N70:N81" si="41">(K70-I70)/L70</f>
        <v>-1</v>
      </c>
      <c r="O70" s="23">
        <f t="shared" ref="O70:O81" si="42">LOOKUP(C70,$B$7:$B$39,$E$7:$E$39)</f>
        <v>0.17028438119192368</v>
      </c>
      <c r="P70" s="23">
        <f t="shared" ref="P70:P81" si="43">LOOKUP(C70,$B$7:$B$39,$F$7:$F$39)</f>
        <v>-1.3928742566751415</v>
      </c>
      <c r="Q70" s="23">
        <f t="shared" ref="Q70:Q81" si="44">LOOKUP(C70,$B$7:$B$39,$G$7:$G$39)</f>
        <v>-5.6029580917958568E-4</v>
      </c>
      <c r="R70" s="23">
        <f t="shared" ref="R70:R81" si="45">LOOKUP(D70,$B$7:$B$39,$E$7:$E$39)</f>
        <v>5.5452286279917759E-2</v>
      </c>
      <c r="S70" s="23">
        <f t="shared" ref="S70:S81" si="46">LOOKUP(D70,$B$7:$B$39,$F$7:$F$39)</f>
        <v>-0.69642453413204919</v>
      </c>
      <c r="T70" s="23">
        <f t="shared" ref="T70:T81" si="47">LOOKUP(D70,$B$7:$B$39,$G$7:$G$39)</f>
        <v>-4.9908704143840322E-4</v>
      </c>
      <c r="U70" s="25">
        <f t="shared" ref="U70:U81" si="48">SQRT((J70+R70-H70-O70)^2+(K70+S70-I70-P70)^2)</f>
        <v>199.30358335867621</v>
      </c>
      <c r="V70" s="25">
        <f t="shared" ref="V70:V81" si="49">(J70+R70-H70-O70)/U70</f>
        <v>-5.7616673507258898E-4</v>
      </c>
      <c r="W70" s="25">
        <f t="shared" ref="W70:W81" si="50">(K70+S70-I70-P70)/U70</f>
        <v>-0.99999983401593306</v>
      </c>
      <c r="X70" s="25">
        <f t="shared" ref="X70:X81" si="51">ATAN2(V70,W70)-ATAN2(M70,N70)</f>
        <v>-5.761667669506032E-4</v>
      </c>
      <c r="Y70" s="25">
        <f t="shared" ref="Y70:Y81" si="52">Q70-X70</f>
        <v>1.587095777101752E-5</v>
      </c>
      <c r="Z70" s="25">
        <f t="shared" ref="Z70:Z81" si="53">T70-X70</f>
        <v>7.7079725512199985E-5</v>
      </c>
      <c r="AA70" s="25">
        <f t="shared" ref="AA70:AA81" si="54">(Y70+Z70)/L70^2</f>
        <v>2.3237670820804378E-9</v>
      </c>
      <c r="AB70" s="25">
        <f t="shared" ref="AB70:AB81" si="55">-(2*Y70+Z70)/L70</f>
        <v>-5.4410820527117508E-7</v>
      </c>
      <c r="AC70" s="25">
        <f t="shared" ref="AC70:AC81" si="56">Y70</f>
        <v>1.587095777101752E-5</v>
      </c>
      <c r="AD70" s="25">
        <v>0</v>
      </c>
      <c r="AE70" s="25">
        <f t="shared" ref="AE70:AE81" si="57">0.5*E70*F70*L70*(U70/L70-1)^2</f>
        <v>17823.608082991657</v>
      </c>
      <c r="AF70" s="25">
        <f t="shared" ref="AF70:AF81" si="58">E70*G70*L70*(6*AA70^2*L70^2+6*AA70*AB70*L70+2*AB70^2)</f>
        <v>0.22299655446955391</v>
      </c>
      <c r="AG70" s="7">
        <f t="shared" ref="AG70:AG81" si="59">-E70*F70*(U70/L70-1)</f>
        <v>51186.623137298026</v>
      </c>
      <c r="AH70" s="7">
        <f t="shared" ref="AH70:AH81" si="60">-AG70</f>
        <v>-51186.623137298026</v>
      </c>
      <c r="AI70" s="7">
        <f t="shared" ref="AI70:AI81" si="61">6*E70*G70*AA70</f>
        <v>41.922094326803311</v>
      </c>
      <c r="AJ70" s="7">
        <f t="shared" ref="AJ70:AJ81" si="62">-AI70</f>
        <v>-41.922094326803311</v>
      </c>
      <c r="AK70" s="7">
        <f t="shared" ref="AK70:AK81" si="63">(-2*E70*G70*AB70)/1000</f>
        <v>3.272008295103344</v>
      </c>
      <c r="AL70" s="7">
        <f t="shared" ref="AL70:AL81" si="64">E70*G70*(6*AA70*L70+2*AB70)/1000</f>
        <v>5.1124105702573166</v>
      </c>
      <c r="AM70" s="7">
        <f t="shared" ref="AM70:AM81" si="65">AG70*V70-AI70*W70</f>
        <v>12.430057835995559</v>
      </c>
      <c r="AN70" s="7">
        <f t="shared" ref="AN70:AN81" si="66">AG70*W70+AI70*V70</f>
        <v>-51186.638795250365</v>
      </c>
      <c r="AO70" s="7">
        <f t="shared" ref="AO70:AO81" si="67">AH70*V70-AJ70*W70</f>
        <v>-12.430057835995559</v>
      </c>
      <c r="AP70" s="7">
        <f t="shared" si="34"/>
        <v>51186.638795250365</v>
      </c>
    </row>
    <row r="71" spans="1:50" ht="18" customHeight="1">
      <c r="A71" s="24">
        <v>22</v>
      </c>
      <c r="B71" s="6">
        <v>22</v>
      </c>
      <c r="C71" s="6">
        <v>22</v>
      </c>
      <c r="D71" s="6">
        <v>23</v>
      </c>
      <c r="E71" s="6">
        <v>70000</v>
      </c>
      <c r="F71" s="6">
        <v>210</v>
      </c>
      <c r="G71" s="6">
        <v>42953.750000000015</v>
      </c>
      <c r="H71" s="23">
        <f t="shared" si="35"/>
        <v>800</v>
      </c>
      <c r="I71" s="23">
        <f t="shared" si="36"/>
        <v>-800</v>
      </c>
      <c r="J71" s="23">
        <f t="shared" si="37"/>
        <v>800</v>
      </c>
      <c r="K71" s="23">
        <f t="shared" si="38"/>
        <v>-1000</v>
      </c>
      <c r="L71" s="25">
        <f t="shared" si="39"/>
        <v>200</v>
      </c>
      <c r="M71" s="25">
        <f t="shared" si="40"/>
        <v>0</v>
      </c>
      <c r="N71" s="25">
        <f t="shared" si="41"/>
        <v>-1</v>
      </c>
      <c r="O71" s="23">
        <f t="shared" si="42"/>
        <v>5.5452286279917759E-2</v>
      </c>
      <c r="P71" s="23">
        <f t="shared" si="43"/>
        <v>-0.69642453413204919</v>
      </c>
      <c r="Q71" s="23">
        <f t="shared" si="44"/>
        <v>-4.9908704143840322E-4</v>
      </c>
      <c r="R71" s="23">
        <f t="shared" si="45"/>
        <v>0</v>
      </c>
      <c r="S71" s="23">
        <f t="shared" si="46"/>
        <v>0</v>
      </c>
      <c r="T71" s="23">
        <f t="shared" si="47"/>
        <v>0</v>
      </c>
      <c r="U71" s="25">
        <f t="shared" si="48"/>
        <v>199.30358318011992</v>
      </c>
      <c r="V71" s="25">
        <f t="shared" si="49"/>
        <v>-2.7823025253792327E-4</v>
      </c>
      <c r="W71" s="25">
        <f t="shared" si="50"/>
        <v>-0.9999999612939624</v>
      </c>
      <c r="X71" s="25">
        <f t="shared" si="51"/>
        <v>-2.7823025612749852E-4</v>
      </c>
      <c r="Y71" s="25">
        <f t="shared" si="52"/>
        <v>-2.208567853109047E-4</v>
      </c>
      <c r="Z71" s="25">
        <f t="shared" si="53"/>
        <v>2.7823025612749852E-4</v>
      </c>
      <c r="AA71" s="25">
        <f t="shared" si="54"/>
        <v>1.4343367704148455E-9</v>
      </c>
      <c r="AB71" s="25">
        <f t="shared" si="55"/>
        <v>8.1741657247155434E-7</v>
      </c>
      <c r="AC71" s="25">
        <f t="shared" si="56"/>
        <v>-2.208567853109047E-4</v>
      </c>
      <c r="AD71" s="25">
        <v>0</v>
      </c>
      <c r="AE71" s="25">
        <f t="shared" si="57"/>
        <v>17823.617222687022</v>
      </c>
      <c r="AF71" s="25">
        <f t="shared" si="58"/>
        <v>1.9466007465062543</v>
      </c>
      <c r="AG71" s="7">
        <f t="shared" si="59"/>
        <v>51186.636261186301</v>
      </c>
      <c r="AH71" s="7">
        <f t="shared" si="60"/>
        <v>-51186.636261186301</v>
      </c>
      <c r="AI71" s="7">
        <f t="shared" si="61"/>
        <v>25.876260081926812</v>
      </c>
      <c r="AJ71" s="7">
        <f t="shared" si="62"/>
        <v>-25.876260081926812</v>
      </c>
      <c r="AK71" s="7">
        <f t="shared" si="63"/>
        <v>-4.9155549939720053</v>
      </c>
      <c r="AL71" s="7">
        <f t="shared" si="64"/>
        <v>10.090807010357366</v>
      </c>
      <c r="AM71" s="7">
        <f t="shared" si="65"/>
        <v>11.63458834684263</v>
      </c>
      <c r="AN71" s="7">
        <f t="shared" si="66"/>
        <v>-51186.641479512815</v>
      </c>
      <c r="AO71" s="7">
        <f t="shared" si="67"/>
        <v>-11.63458834684263</v>
      </c>
      <c r="AP71" s="7">
        <f t="shared" si="34"/>
        <v>51186.641479512815</v>
      </c>
    </row>
    <row r="72" spans="1:50" ht="18" customHeight="1">
      <c r="A72" s="24">
        <v>23</v>
      </c>
      <c r="B72" s="6">
        <v>23</v>
      </c>
      <c r="C72" s="6">
        <v>9</v>
      </c>
      <c r="D72" s="6">
        <v>24</v>
      </c>
      <c r="E72" s="6">
        <v>70000</v>
      </c>
      <c r="F72" s="6">
        <v>210</v>
      </c>
      <c r="G72" s="6">
        <v>42953.750000000015</v>
      </c>
      <c r="H72" s="23">
        <f t="shared" si="35"/>
        <v>1600</v>
      </c>
      <c r="I72" s="23">
        <f t="shared" si="36"/>
        <v>0</v>
      </c>
      <c r="J72" s="23">
        <f t="shared" si="37"/>
        <v>1600</v>
      </c>
      <c r="K72" s="23">
        <f t="shared" si="38"/>
        <v>-200</v>
      </c>
      <c r="L72" s="25">
        <f t="shared" si="39"/>
        <v>200</v>
      </c>
      <c r="M72" s="25">
        <f t="shared" si="40"/>
        <v>0</v>
      </c>
      <c r="N72" s="25">
        <f t="shared" si="41"/>
        <v>-1</v>
      </c>
      <c r="O72" s="23">
        <f t="shared" si="42"/>
        <v>3.1933121124856384E-2</v>
      </c>
      <c r="P72" s="23">
        <f t="shared" si="43"/>
        <v>-4.3613449998789013</v>
      </c>
      <c r="Q72" s="23">
        <f t="shared" si="44"/>
        <v>-9.6361420443288569E-3</v>
      </c>
      <c r="R72" s="23">
        <f t="shared" si="45"/>
        <v>-1.6763436405724259</v>
      </c>
      <c r="S72" s="23">
        <f t="shared" si="46"/>
        <v>-3.4844813193741175</v>
      </c>
      <c r="T72" s="23">
        <f t="shared" si="47"/>
        <v>-6.5692154133843387E-3</v>
      </c>
      <c r="U72" s="25">
        <f t="shared" si="48"/>
        <v>199.13046383516217</v>
      </c>
      <c r="V72" s="25">
        <f t="shared" si="49"/>
        <v>-8.5786811761327901E-3</v>
      </c>
      <c r="W72" s="25">
        <f t="shared" si="50"/>
        <v>-0.99996320243760883</v>
      </c>
      <c r="X72" s="25">
        <f t="shared" si="51"/>
        <v>-8.5787864025335114E-3</v>
      </c>
      <c r="Y72" s="25">
        <f t="shared" si="52"/>
        <v>-1.0573556417953454E-3</v>
      </c>
      <c r="Z72" s="25">
        <f t="shared" si="53"/>
        <v>2.0095709891491727E-3</v>
      </c>
      <c r="AA72" s="25">
        <f t="shared" si="54"/>
        <v>2.3805383683845684E-8</v>
      </c>
      <c r="AB72" s="25">
        <f t="shared" si="55"/>
        <v>5.2570147220759067E-7</v>
      </c>
      <c r="AC72" s="25">
        <f t="shared" si="56"/>
        <v>-1.0573556417953454E-3</v>
      </c>
      <c r="AD72" s="25">
        <v>0</v>
      </c>
      <c r="AE72" s="25">
        <f t="shared" si="57"/>
        <v>27786.422967062106</v>
      </c>
      <c r="AF72" s="25">
        <f t="shared" si="58"/>
        <v>91.151366971322744</v>
      </c>
      <c r="AG72" s="7">
        <f t="shared" si="59"/>
        <v>63910.908115580154</v>
      </c>
      <c r="AH72" s="7">
        <f t="shared" si="60"/>
        <v>-63910.908115580154</v>
      </c>
      <c r="AI72" s="7">
        <f t="shared" si="61"/>
        <v>429.46280975219452</v>
      </c>
      <c r="AJ72" s="7">
        <f t="shared" si="62"/>
        <v>-429.46280975219452</v>
      </c>
      <c r="AK72" s="7">
        <f t="shared" si="63"/>
        <v>-3.1613189456571527</v>
      </c>
      <c r="AL72" s="7">
        <f t="shared" si="64"/>
        <v>89.053880896096047</v>
      </c>
      <c r="AM72" s="7">
        <f t="shared" si="65"/>
        <v>-118.82429783302183</v>
      </c>
      <c r="AN72" s="7">
        <f t="shared" si="66"/>
        <v>-63912.240574473166</v>
      </c>
      <c r="AO72" s="7">
        <f t="shared" si="67"/>
        <v>118.82429783302183</v>
      </c>
      <c r="AP72" s="7">
        <f t="shared" si="34"/>
        <v>63912.240574473166</v>
      </c>
    </row>
    <row r="73" spans="1:50" ht="18" customHeight="1">
      <c r="A73" s="24">
        <v>24</v>
      </c>
      <c r="B73" s="6">
        <v>24</v>
      </c>
      <c r="C73" s="6">
        <v>24</v>
      </c>
      <c r="D73" s="6">
        <v>25</v>
      </c>
      <c r="E73" s="6">
        <v>70000</v>
      </c>
      <c r="F73" s="6">
        <v>210</v>
      </c>
      <c r="G73" s="6">
        <v>42953.750000000015</v>
      </c>
      <c r="H73" s="23">
        <f t="shared" si="35"/>
        <v>1600</v>
      </c>
      <c r="I73" s="23">
        <f t="shared" si="36"/>
        <v>-200</v>
      </c>
      <c r="J73" s="23">
        <f t="shared" si="37"/>
        <v>1600</v>
      </c>
      <c r="K73" s="23">
        <f t="shared" si="38"/>
        <v>-400</v>
      </c>
      <c r="L73" s="25">
        <f t="shared" si="39"/>
        <v>200</v>
      </c>
      <c r="M73" s="25">
        <f t="shared" si="40"/>
        <v>0</v>
      </c>
      <c r="N73" s="25">
        <f t="shared" si="41"/>
        <v>-1</v>
      </c>
      <c r="O73" s="23">
        <f t="shared" si="42"/>
        <v>-1.6763436405724259</v>
      </c>
      <c r="P73" s="23">
        <f t="shared" si="43"/>
        <v>-3.4844813193741175</v>
      </c>
      <c r="Q73" s="23">
        <f t="shared" si="44"/>
        <v>-6.5692154133843387E-3</v>
      </c>
      <c r="R73" s="23">
        <f t="shared" si="45"/>
        <v>-2.3509024515470256</v>
      </c>
      <c r="S73" s="23">
        <f t="shared" si="46"/>
        <v>-2.6137838943763656</v>
      </c>
      <c r="T73" s="23">
        <f t="shared" si="47"/>
        <v>1.3910487286665353E-5</v>
      </c>
      <c r="U73" s="25">
        <f t="shared" si="48"/>
        <v>199.13044511976631</v>
      </c>
      <c r="V73" s="25">
        <f t="shared" si="49"/>
        <v>-3.3875222373396241E-3</v>
      </c>
      <c r="W73" s="25">
        <f t="shared" si="50"/>
        <v>-0.99999426233008526</v>
      </c>
      <c r="X73" s="25">
        <f t="shared" si="51"/>
        <v>-3.3875287161826417E-3</v>
      </c>
      <c r="Y73" s="25">
        <f t="shared" si="52"/>
        <v>-3.181686697201697E-3</v>
      </c>
      <c r="Z73" s="25">
        <f t="shared" si="53"/>
        <v>3.401439203469307E-3</v>
      </c>
      <c r="AA73" s="25">
        <f t="shared" si="54"/>
        <v>5.4938126566902501E-9</v>
      </c>
      <c r="AB73" s="25">
        <f t="shared" si="55"/>
        <v>1.4809670954670434E-5</v>
      </c>
      <c r="AC73" s="25">
        <f t="shared" si="56"/>
        <v>-3.181686697201697E-3</v>
      </c>
      <c r="AD73" s="25">
        <v>0</v>
      </c>
      <c r="AE73" s="25">
        <f t="shared" si="57"/>
        <v>27787.619097880655</v>
      </c>
      <c r="AF73" s="25">
        <f t="shared" si="58"/>
        <v>326.85327553597403</v>
      </c>
      <c r="AG73" s="7">
        <f t="shared" si="59"/>
        <v>63912.283697177154</v>
      </c>
      <c r="AH73" s="7">
        <f t="shared" si="60"/>
        <v>-63912.283697177154</v>
      </c>
      <c r="AI73" s="7">
        <f t="shared" si="61"/>
        <v>99.11153926896975</v>
      </c>
      <c r="AJ73" s="7">
        <f t="shared" si="62"/>
        <v>-99.11153926896975</v>
      </c>
      <c r="AK73" s="7">
        <f t="shared" si="63"/>
        <v>-89.058326527684542</v>
      </c>
      <c r="AL73" s="7">
        <f t="shared" si="64"/>
        <v>108.88063438147849</v>
      </c>
      <c r="AM73" s="7">
        <f t="shared" si="65"/>
        <v>-117.39331166367366</v>
      </c>
      <c r="AN73" s="7">
        <f t="shared" si="66"/>
        <v>-63912.252732133049</v>
      </c>
      <c r="AO73" s="7">
        <f t="shared" si="67"/>
        <v>117.39331166367366</v>
      </c>
      <c r="AP73" s="7">
        <f t="shared" si="34"/>
        <v>63912.252732133049</v>
      </c>
    </row>
    <row r="74" spans="1:50" ht="18" customHeight="1">
      <c r="A74" s="24">
        <v>25</v>
      </c>
      <c r="B74" s="6">
        <v>25</v>
      </c>
      <c r="C74" s="6">
        <v>25</v>
      </c>
      <c r="D74" s="6">
        <v>26</v>
      </c>
      <c r="E74" s="6">
        <v>70000</v>
      </c>
      <c r="F74" s="6">
        <v>210</v>
      </c>
      <c r="G74" s="6">
        <v>42953.750000000015</v>
      </c>
      <c r="H74" s="23">
        <f t="shared" si="35"/>
        <v>1600</v>
      </c>
      <c r="I74" s="23">
        <f t="shared" si="36"/>
        <v>-400</v>
      </c>
      <c r="J74" s="23">
        <f t="shared" si="37"/>
        <v>1600</v>
      </c>
      <c r="K74" s="23">
        <f t="shared" si="38"/>
        <v>-600</v>
      </c>
      <c r="L74" s="25">
        <f t="shared" si="39"/>
        <v>200</v>
      </c>
      <c r="M74" s="25">
        <f t="shared" si="40"/>
        <v>0</v>
      </c>
      <c r="N74" s="25">
        <f t="shared" si="41"/>
        <v>-1</v>
      </c>
      <c r="O74" s="23">
        <f t="shared" si="42"/>
        <v>-2.3509024515470256</v>
      </c>
      <c r="P74" s="23">
        <f t="shared" si="43"/>
        <v>-2.6137838943763656</v>
      </c>
      <c r="Q74" s="23">
        <f t="shared" si="44"/>
        <v>1.3910487286665353E-5</v>
      </c>
      <c r="R74" s="23">
        <f t="shared" si="45"/>
        <v>-1.7548296921760418</v>
      </c>
      <c r="S74" s="23">
        <f t="shared" si="46"/>
        <v>-1.743345904267267</v>
      </c>
      <c r="T74" s="23">
        <f t="shared" si="47"/>
        <v>5.292288913990085E-3</v>
      </c>
      <c r="U74" s="25">
        <f t="shared" si="48"/>
        <v>199.13045414748956</v>
      </c>
      <c r="V74" s="25">
        <f t="shared" si="49"/>
        <v>2.9933781948259341E-3</v>
      </c>
      <c r="W74" s="25">
        <f t="shared" si="50"/>
        <v>-0.99999551983345547</v>
      </c>
      <c r="X74" s="25">
        <f t="shared" si="51"/>
        <v>2.9933826651113993E-3</v>
      </c>
      <c r="Y74" s="25">
        <f t="shared" si="52"/>
        <v>-2.979472177824734E-3</v>
      </c>
      <c r="Z74" s="25">
        <f t="shared" si="53"/>
        <v>2.2989062488786858E-3</v>
      </c>
      <c r="AA74" s="25">
        <f t="shared" si="54"/>
        <v>-1.7014148223651208E-8</v>
      </c>
      <c r="AB74" s="25">
        <f t="shared" si="55"/>
        <v>1.830019053385391E-5</v>
      </c>
      <c r="AC74" s="25">
        <f t="shared" si="56"/>
        <v>-2.979472177824734E-3</v>
      </c>
      <c r="AD74" s="25">
        <v>0</v>
      </c>
      <c r="AE74" s="25">
        <f t="shared" si="57"/>
        <v>27787.042118465779</v>
      </c>
      <c r="AF74" s="25">
        <f t="shared" si="58"/>
        <v>219.87543689569219</v>
      </c>
      <c r="AG74" s="7">
        <f t="shared" si="59"/>
        <v>63911.620159517704</v>
      </c>
      <c r="AH74" s="7">
        <f t="shared" si="60"/>
        <v>-63911.620159517704</v>
      </c>
      <c r="AI74" s="7">
        <f t="shared" si="61"/>
        <v>-306.94501708989651</v>
      </c>
      <c r="AJ74" s="7">
        <f t="shared" si="62"/>
        <v>306.94501708989651</v>
      </c>
      <c r="AK74" s="7">
        <f t="shared" si="63"/>
        <v>-110.04865328009387</v>
      </c>
      <c r="AL74" s="7">
        <f t="shared" si="64"/>
        <v>48.659649862114563</v>
      </c>
      <c r="AM74" s="7">
        <f t="shared" si="65"/>
        <v>-115.63199174360204</v>
      </c>
      <c r="AN74" s="7">
        <f t="shared" si="66"/>
        <v>-63912.252627336427</v>
      </c>
      <c r="AO74" s="7">
        <f t="shared" si="67"/>
        <v>115.63199174360204</v>
      </c>
      <c r="AP74" s="7">
        <f t="shared" si="34"/>
        <v>63912.252627336427</v>
      </c>
    </row>
    <row r="75" spans="1:50" ht="18" customHeight="1">
      <c r="A75" s="24">
        <v>26</v>
      </c>
      <c r="B75" s="6">
        <v>26</v>
      </c>
      <c r="C75" s="6">
        <v>26</v>
      </c>
      <c r="D75" s="6">
        <v>27</v>
      </c>
      <c r="E75" s="6">
        <v>70000</v>
      </c>
      <c r="F75" s="6">
        <v>210</v>
      </c>
      <c r="G75" s="6">
        <v>42953.750000000015</v>
      </c>
      <c r="H75" s="23">
        <f t="shared" si="35"/>
        <v>1600</v>
      </c>
      <c r="I75" s="23">
        <f t="shared" si="36"/>
        <v>-600</v>
      </c>
      <c r="J75" s="23">
        <f t="shared" si="37"/>
        <v>1600</v>
      </c>
      <c r="K75" s="23">
        <f t="shared" si="38"/>
        <v>-800</v>
      </c>
      <c r="L75" s="25">
        <f t="shared" si="39"/>
        <v>200</v>
      </c>
      <c r="M75" s="25">
        <f t="shared" si="40"/>
        <v>0</v>
      </c>
      <c r="N75" s="25">
        <f t="shared" si="41"/>
        <v>-1</v>
      </c>
      <c r="O75" s="23">
        <f t="shared" si="42"/>
        <v>-1.7548296921760418</v>
      </c>
      <c r="P75" s="23">
        <f t="shared" si="43"/>
        <v>-1.743345904267267</v>
      </c>
      <c r="Q75" s="23">
        <f t="shared" si="44"/>
        <v>5.292288913990085E-3</v>
      </c>
      <c r="R75" s="23">
        <f t="shared" si="45"/>
        <v>-0.59396370337567794</v>
      </c>
      <c r="S75" s="23">
        <f t="shared" si="46"/>
        <v>-0.8704317757591723</v>
      </c>
      <c r="T75" s="23">
        <f t="shared" si="47"/>
        <v>5.2863519054501791E-3</v>
      </c>
      <c r="U75" s="25">
        <f t="shared" si="48"/>
        <v>199.13046963615702</v>
      </c>
      <c r="V75" s="25">
        <f t="shared" si="49"/>
        <v>5.8296753426103371E-3</v>
      </c>
      <c r="W75" s="25">
        <f t="shared" si="50"/>
        <v>-0.9999830072983239</v>
      </c>
      <c r="X75" s="25">
        <f t="shared" si="51"/>
        <v>5.8297083634792912E-3</v>
      </c>
      <c r="Y75" s="25">
        <f t="shared" si="52"/>
        <v>-5.3741944948920619E-4</v>
      </c>
      <c r="Z75" s="25">
        <f t="shared" si="53"/>
        <v>-5.4335645802911208E-4</v>
      </c>
      <c r="AA75" s="25">
        <f t="shared" si="54"/>
        <v>-2.7019397687957956E-8</v>
      </c>
      <c r="AB75" s="25">
        <f t="shared" si="55"/>
        <v>8.0909767850376219E-6</v>
      </c>
      <c r="AC75" s="25">
        <f t="shared" si="56"/>
        <v>-5.3741944948920619E-4</v>
      </c>
      <c r="AD75" s="25">
        <v>0</v>
      </c>
      <c r="AE75" s="25">
        <f t="shared" si="57"/>
        <v>27786.052221450598</v>
      </c>
      <c r="AF75" s="25">
        <f t="shared" si="58"/>
        <v>26.341230990704467</v>
      </c>
      <c r="AG75" s="7">
        <f t="shared" si="59"/>
        <v>63910.481742459415</v>
      </c>
      <c r="AH75" s="7">
        <f t="shared" si="60"/>
        <v>-63910.481742459415</v>
      </c>
      <c r="AI75" s="7">
        <f t="shared" si="61"/>
        <v>-487.44547044443232</v>
      </c>
      <c r="AJ75" s="7">
        <f t="shared" si="62"/>
        <v>487.44547044443232</v>
      </c>
      <c r="AK75" s="7">
        <f t="shared" si="63"/>
        <v>-48.655291171243377</v>
      </c>
      <c r="AL75" s="7">
        <f t="shared" si="64"/>
        <v>-48.833802917643069</v>
      </c>
      <c r="AM75" s="7">
        <f t="shared" si="65"/>
        <v>-114.85982788060591</v>
      </c>
      <c r="AN75" s="7">
        <f t="shared" si="66"/>
        <v>-63912.237379549108</v>
      </c>
      <c r="AO75" s="7">
        <f t="shared" si="67"/>
        <v>114.85982788060591</v>
      </c>
      <c r="AP75" s="7">
        <f t="shared" si="34"/>
        <v>63912.237379549108</v>
      </c>
    </row>
    <row r="76" spans="1:50" ht="18" customHeight="1">
      <c r="A76" s="24">
        <v>27</v>
      </c>
      <c r="B76" s="6">
        <v>27</v>
      </c>
      <c r="C76" s="6">
        <v>27</v>
      </c>
      <c r="D76" s="6">
        <v>28</v>
      </c>
      <c r="E76" s="6">
        <v>70000</v>
      </c>
      <c r="F76" s="6">
        <v>210</v>
      </c>
      <c r="G76" s="6">
        <v>42953.750000000015</v>
      </c>
      <c r="H76" s="23">
        <f t="shared" si="35"/>
        <v>1600</v>
      </c>
      <c r="I76" s="23">
        <f t="shared" si="36"/>
        <v>-800</v>
      </c>
      <c r="J76" s="23">
        <f t="shared" si="37"/>
        <v>1600</v>
      </c>
      <c r="K76" s="23">
        <f t="shared" si="38"/>
        <v>-1000</v>
      </c>
      <c r="L76" s="25">
        <f t="shared" si="39"/>
        <v>200</v>
      </c>
      <c r="M76" s="25">
        <f t="shared" si="40"/>
        <v>0</v>
      </c>
      <c r="N76" s="25">
        <f t="shared" si="41"/>
        <v>-1</v>
      </c>
      <c r="O76" s="23">
        <f t="shared" si="42"/>
        <v>-0.59396370337567794</v>
      </c>
      <c r="P76" s="23">
        <f t="shared" si="43"/>
        <v>-0.8704317757591723</v>
      </c>
      <c r="Q76" s="23">
        <f t="shared" si="44"/>
        <v>5.2863519054501791E-3</v>
      </c>
      <c r="R76" s="23">
        <f t="shared" si="45"/>
        <v>0</v>
      </c>
      <c r="S76" s="23">
        <f t="shared" si="46"/>
        <v>0</v>
      </c>
      <c r="T76" s="23">
        <f t="shared" si="47"/>
        <v>0</v>
      </c>
      <c r="U76" s="25">
        <f t="shared" si="48"/>
        <v>199.1304540597784</v>
      </c>
      <c r="V76" s="25">
        <f t="shared" si="49"/>
        <v>2.9827868679361907E-3</v>
      </c>
      <c r="W76" s="25">
        <f t="shared" si="50"/>
        <v>-0.99999555148135555</v>
      </c>
      <c r="X76" s="25">
        <f t="shared" si="51"/>
        <v>2.9827912909383691E-3</v>
      </c>
      <c r="Y76" s="25">
        <f t="shared" si="52"/>
        <v>2.30356061451181E-3</v>
      </c>
      <c r="Z76" s="25">
        <f t="shared" si="53"/>
        <v>-2.9827912909383691E-3</v>
      </c>
      <c r="AA76" s="25">
        <f t="shared" si="54"/>
        <v>-1.6980766910663978E-8</v>
      </c>
      <c r="AB76" s="25">
        <f t="shared" si="55"/>
        <v>-8.1216496904262549E-6</v>
      </c>
      <c r="AC76" s="25">
        <f t="shared" si="56"/>
        <v>2.30356061451181E-3</v>
      </c>
      <c r="AD76" s="25">
        <v>0</v>
      </c>
      <c r="AE76" s="25">
        <f t="shared" si="57"/>
        <v>27787.04772422773</v>
      </c>
      <c r="AF76" s="25">
        <f t="shared" si="58"/>
        <v>220.46769872919353</v>
      </c>
      <c r="AG76" s="7">
        <f t="shared" si="59"/>
        <v>63911.626606287187</v>
      </c>
      <c r="AH76" s="7">
        <f t="shared" si="60"/>
        <v>-63911.626606287187</v>
      </c>
      <c r="AI76" s="7">
        <f t="shared" si="61"/>
        <v>-306.34279900935195</v>
      </c>
      <c r="AJ76" s="7">
        <f t="shared" si="62"/>
        <v>306.34279900935195</v>
      </c>
      <c r="AK76" s="7">
        <f t="shared" si="63"/>
        <v>48.83974345462056</v>
      </c>
      <c r="AL76" s="7">
        <f t="shared" si="64"/>
        <v>-110.10830325649093</v>
      </c>
      <c r="AM76" s="7">
        <f t="shared" si="65"/>
        <v>-115.70667568802432</v>
      </c>
      <c r="AN76" s="7">
        <f t="shared" si="66"/>
        <v>-63912.256049502605</v>
      </c>
      <c r="AO76" s="7">
        <f t="shared" si="67"/>
        <v>115.70667568802432</v>
      </c>
      <c r="AP76" s="7">
        <f t="shared" si="34"/>
        <v>63912.256049502605</v>
      </c>
    </row>
    <row r="77" spans="1:50" ht="18" customHeight="1">
      <c r="A77" s="24">
        <v>28</v>
      </c>
      <c r="B77" s="6">
        <v>28</v>
      </c>
      <c r="C77" s="6">
        <v>13</v>
      </c>
      <c r="D77" s="6">
        <v>29</v>
      </c>
      <c r="E77" s="6">
        <v>70000</v>
      </c>
      <c r="F77" s="6">
        <v>210</v>
      </c>
      <c r="G77" s="6">
        <v>42953.750000000015</v>
      </c>
      <c r="H77" s="23">
        <f t="shared" si="35"/>
        <v>2400</v>
      </c>
      <c r="I77" s="23">
        <f t="shared" si="36"/>
        <v>0</v>
      </c>
      <c r="J77" s="23">
        <f t="shared" si="37"/>
        <v>2400</v>
      </c>
      <c r="K77" s="23">
        <f t="shared" si="38"/>
        <v>-200</v>
      </c>
      <c r="L77" s="25">
        <f t="shared" si="39"/>
        <v>200</v>
      </c>
      <c r="M77" s="25">
        <f t="shared" si="40"/>
        <v>0</v>
      </c>
      <c r="N77" s="25">
        <f t="shared" si="41"/>
        <v>-1</v>
      </c>
      <c r="O77" s="23">
        <f t="shared" si="42"/>
        <v>0</v>
      </c>
      <c r="P77" s="23">
        <f t="shared" si="43"/>
        <v>-3.5464773330159449</v>
      </c>
      <c r="Q77" s="23">
        <f t="shared" si="44"/>
        <v>1.0088679609063626E-2</v>
      </c>
      <c r="R77" s="23">
        <f t="shared" si="45"/>
        <v>1.6475122668943865</v>
      </c>
      <c r="S77" s="23">
        <f t="shared" si="46"/>
        <v>-2.8327426595295484</v>
      </c>
      <c r="T77" s="23">
        <f t="shared" si="47"/>
        <v>5.7881992088883944E-3</v>
      </c>
      <c r="U77" s="25">
        <f t="shared" si="48"/>
        <v>199.2930752546589</v>
      </c>
      <c r="V77" s="25">
        <f t="shared" si="49"/>
        <v>8.2667812957836102E-3</v>
      </c>
      <c r="W77" s="25">
        <f t="shared" si="50"/>
        <v>-0.99996582957969504</v>
      </c>
      <c r="X77" s="25">
        <f t="shared" si="51"/>
        <v>8.2668754568677727E-3</v>
      </c>
      <c r="Y77" s="25">
        <f t="shared" si="52"/>
        <v>1.8218041521958529E-3</v>
      </c>
      <c r="Z77" s="25">
        <f t="shared" si="53"/>
        <v>-2.4786762479793783E-3</v>
      </c>
      <c r="AA77" s="25">
        <f t="shared" si="54"/>
        <v>-1.6421802394588134E-8</v>
      </c>
      <c r="AB77" s="25">
        <f t="shared" si="55"/>
        <v>-5.8246602820616378E-6</v>
      </c>
      <c r="AC77" s="25">
        <f t="shared" si="56"/>
        <v>1.8218041521958529E-3</v>
      </c>
      <c r="AD77" s="25">
        <v>0</v>
      </c>
      <c r="AE77" s="25">
        <f t="shared" si="57"/>
        <v>18365.540387402983</v>
      </c>
      <c r="AF77" s="25">
        <f t="shared" si="58"/>
        <v>148.74885951014195</v>
      </c>
      <c r="AG77" s="7">
        <f t="shared" si="59"/>
        <v>51958.968782571494</v>
      </c>
      <c r="AH77" s="7">
        <f t="shared" si="60"/>
        <v>-51958.968782571494</v>
      </c>
      <c r="AI77" s="7">
        <f t="shared" si="61"/>
        <v>-296.25875773474695</v>
      </c>
      <c r="AJ77" s="7">
        <f t="shared" si="62"/>
        <v>296.25875773474695</v>
      </c>
      <c r="AK77" s="7">
        <f t="shared" si="63"/>
        <v>35.026740222684722</v>
      </c>
      <c r="AL77" s="7">
        <f t="shared" si="64"/>
        <v>-94.278491769634101</v>
      </c>
      <c r="AM77" s="7">
        <f t="shared" si="65"/>
        <v>133.28479683149038</v>
      </c>
      <c r="AN77" s="7">
        <f t="shared" si="66"/>
        <v>-51959.642429126739</v>
      </c>
      <c r="AO77" s="7">
        <f t="shared" si="67"/>
        <v>-133.28479683149038</v>
      </c>
      <c r="AP77" s="7">
        <f t="shared" si="34"/>
        <v>51959.642429126739</v>
      </c>
    </row>
    <row r="78" spans="1:50" ht="18" customHeight="1">
      <c r="A78" s="24">
        <v>29</v>
      </c>
      <c r="B78" s="6">
        <v>29</v>
      </c>
      <c r="C78" s="6">
        <v>29</v>
      </c>
      <c r="D78" s="6">
        <v>30</v>
      </c>
      <c r="E78" s="6">
        <v>70000</v>
      </c>
      <c r="F78" s="6">
        <v>210</v>
      </c>
      <c r="G78" s="6">
        <v>42953.750000000015</v>
      </c>
      <c r="H78" s="23">
        <f t="shared" si="35"/>
        <v>2400</v>
      </c>
      <c r="I78" s="23">
        <f t="shared" si="36"/>
        <v>-200</v>
      </c>
      <c r="J78" s="23">
        <f t="shared" si="37"/>
        <v>2400</v>
      </c>
      <c r="K78" s="23">
        <f t="shared" si="38"/>
        <v>-400</v>
      </c>
      <c r="L78" s="25">
        <f t="shared" si="39"/>
        <v>200</v>
      </c>
      <c r="M78" s="25">
        <f t="shared" si="40"/>
        <v>0</v>
      </c>
      <c r="N78" s="25">
        <f t="shared" si="41"/>
        <v>-1</v>
      </c>
      <c r="O78" s="23">
        <f t="shared" si="42"/>
        <v>1.6475122668943865</v>
      </c>
      <c r="P78" s="23">
        <f t="shared" si="43"/>
        <v>-2.8327426595295484</v>
      </c>
      <c r="Q78" s="23">
        <f t="shared" si="44"/>
        <v>5.7881992088883944E-3</v>
      </c>
      <c r="R78" s="23">
        <f t="shared" si="45"/>
        <v>2.17392669211692</v>
      </c>
      <c r="S78" s="23">
        <f t="shared" si="46"/>
        <v>-2.1251111263167739</v>
      </c>
      <c r="T78" s="23">
        <f t="shared" si="47"/>
        <v>-5.1642400534232763E-4</v>
      </c>
      <c r="U78" s="25">
        <f t="shared" si="48"/>
        <v>199.29306370581182</v>
      </c>
      <c r="V78" s="25">
        <f t="shared" si="49"/>
        <v>2.6414086643750442E-3</v>
      </c>
      <c r="W78" s="25">
        <f t="shared" si="50"/>
        <v>-0.999996511474049</v>
      </c>
      <c r="X78" s="25">
        <f t="shared" si="51"/>
        <v>2.6414117359201406E-3</v>
      </c>
      <c r="Y78" s="25">
        <f t="shared" si="52"/>
        <v>3.1467874729682538E-3</v>
      </c>
      <c r="Z78" s="25">
        <f t="shared" si="53"/>
        <v>-3.1578357412624684E-3</v>
      </c>
      <c r="AA78" s="25">
        <f t="shared" si="54"/>
        <v>-2.7620670735536456E-10</v>
      </c>
      <c r="AB78" s="25">
        <f t="shared" si="55"/>
        <v>-1.5678696023370197E-5</v>
      </c>
      <c r="AC78" s="25">
        <f t="shared" si="56"/>
        <v>3.1467874729682538E-3</v>
      </c>
      <c r="AD78" s="25">
        <v>0</v>
      </c>
      <c r="AE78" s="25">
        <f t="shared" si="57"/>
        <v>18366.140458489383</v>
      </c>
      <c r="AF78" s="25">
        <f t="shared" si="58"/>
        <v>298.78680094197159</v>
      </c>
      <c r="AG78" s="7">
        <f t="shared" si="59"/>
        <v>51959.817622831775</v>
      </c>
      <c r="AH78" s="7">
        <f t="shared" si="60"/>
        <v>-51959.817622831775</v>
      </c>
      <c r="AI78" s="7">
        <f t="shared" si="61"/>
        <v>-4.9829278195475082</v>
      </c>
      <c r="AJ78" s="7">
        <f t="shared" si="62"/>
        <v>4.9829278195475082</v>
      </c>
      <c r="AK78" s="7">
        <f t="shared" si="63"/>
        <v>94.284230503937295</v>
      </c>
      <c r="AL78" s="7">
        <f t="shared" si="64"/>
        <v>-95.280816067846786</v>
      </c>
      <c r="AM78" s="7">
        <f t="shared" si="65"/>
        <v>132.26420203182047</v>
      </c>
      <c r="AN78" s="7">
        <f t="shared" si="66"/>
        <v>-51959.649521608306</v>
      </c>
      <c r="AO78" s="7">
        <f t="shared" si="67"/>
        <v>-132.26420203182047</v>
      </c>
      <c r="AP78" s="7">
        <f t="shared" si="34"/>
        <v>51959.649521608306</v>
      </c>
    </row>
    <row r="79" spans="1:50" ht="18" customHeight="1">
      <c r="A79" s="24">
        <v>30</v>
      </c>
      <c r="B79" s="6">
        <v>30</v>
      </c>
      <c r="C79" s="6">
        <v>30</v>
      </c>
      <c r="D79" s="6">
        <v>31</v>
      </c>
      <c r="E79" s="6">
        <v>70000</v>
      </c>
      <c r="F79" s="6">
        <v>210</v>
      </c>
      <c r="G79" s="6">
        <v>42953.750000000015</v>
      </c>
      <c r="H79" s="23">
        <f t="shared" si="35"/>
        <v>2400</v>
      </c>
      <c r="I79" s="23">
        <f t="shared" si="36"/>
        <v>-400</v>
      </c>
      <c r="J79" s="23">
        <f t="shared" si="37"/>
        <v>2400</v>
      </c>
      <c r="K79" s="23">
        <f t="shared" si="38"/>
        <v>-600</v>
      </c>
      <c r="L79" s="25">
        <f t="shared" si="39"/>
        <v>200</v>
      </c>
      <c r="M79" s="25">
        <f t="shared" si="40"/>
        <v>0</v>
      </c>
      <c r="N79" s="25">
        <f t="shared" si="41"/>
        <v>-1</v>
      </c>
      <c r="O79" s="23">
        <f t="shared" si="42"/>
        <v>2.17392669211692</v>
      </c>
      <c r="P79" s="23">
        <f t="shared" si="43"/>
        <v>-2.1251111263167739</v>
      </c>
      <c r="Q79" s="23">
        <f t="shared" si="44"/>
        <v>-5.1642400534232763E-4</v>
      </c>
      <c r="R79" s="23">
        <f t="shared" si="45"/>
        <v>1.5703344352929978</v>
      </c>
      <c r="S79" s="23">
        <f t="shared" si="46"/>
        <v>-1.4172717170166156</v>
      </c>
      <c r="T79" s="23">
        <f t="shared" si="47"/>
        <v>-4.9010268218658932E-3</v>
      </c>
      <c r="U79" s="25">
        <f t="shared" si="48"/>
        <v>199.29307463261691</v>
      </c>
      <c r="V79" s="25">
        <f t="shared" si="49"/>
        <v>-3.0286664899761011E-3</v>
      </c>
      <c r="W79" s="25">
        <f t="shared" si="50"/>
        <v>-0.99999541357912869</v>
      </c>
      <c r="X79" s="25">
        <f t="shared" si="51"/>
        <v>-3.0286711202309746E-3</v>
      </c>
      <c r="Y79" s="25">
        <f t="shared" si="52"/>
        <v>2.5122471148886468E-3</v>
      </c>
      <c r="Z79" s="25">
        <f t="shared" si="53"/>
        <v>-1.8723557016349186E-3</v>
      </c>
      <c r="AA79" s="25">
        <f t="shared" si="54"/>
        <v>1.5997285331343204E-8</v>
      </c>
      <c r="AB79" s="25">
        <f t="shared" si="55"/>
        <v>-1.5760692640711874E-5</v>
      </c>
      <c r="AC79" s="25">
        <f t="shared" si="56"/>
        <v>2.5122471148886468E-3</v>
      </c>
      <c r="AD79" s="25">
        <v>0</v>
      </c>
      <c r="AE79" s="25">
        <f t="shared" si="57"/>
        <v>18365.572708076685</v>
      </c>
      <c r="AF79" s="25">
        <f t="shared" si="58"/>
        <v>153.74422255019917</v>
      </c>
      <c r="AG79" s="7">
        <f t="shared" si="59"/>
        <v>51959.014502656544</v>
      </c>
      <c r="AH79" s="7">
        <f t="shared" si="60"/>
        <v>-51959.014502656544</v>
      </c>
      <c r="AI79" s="7">
        <f t="shared" si="61"/>
        <v>288.60022581649707</v>
      </c>
      <c r="AJ79" s="7">
        <f t="shared" si="62"/>
        <v>-288.60022581649707</v>
      </c>
      <c r="AK79" s="7">
        <f t="shared" si="63"/>
        <v>94.777319212236904</v>
      </c>
      <c r="AL79" s="7">
        <f t="shared" si="64"/>
        <v>-37.057274048937501</v>
      </c>
      <c r="AM79" s="7">
        <f t="shared" si="65"/>
        <v>131.23237609801981</v>
      </c>
      <c r="AN79" s="7">
        <f t="shared" si="66"/>
        <v>-51959.650270580903</v>
      </c>
      <c r="AO79" s="7">
        <f t="shared" si="67"/>
        <v>-131.23237609801981</v>
      </c>
      <c r="AP79" s="7">
        <f t="shared" si="34"/>
        <v>51959.650270580903</v>
      </c>
    </row>
    <row r="80" spans="1:50" ht="18" customHeight="1">
      <c r="A80" s="24">
        <v>31</v>
      </c>
      <c r="B80" s="6">
        <v>31</v>
      </c>
      <c r="C80" s="6">
        <v>31</v>
      </c>
      <c r="D80" s="6">
        <v>32</v>
      </c>
      <c r="E80" s="6">
        <v>70000</v>
      </c>
      <c r="F80" s="6">
        <v>210</v>
      </c>
      <c r="G80" s="6">
        <v>42953.750000000015</v>
      </c>
      <c r="H80" s="23">
        <f t="shared" si="35"/>
        <v>2400</v>
      </c>
      <c r="I80" s="23">
        <f t="shared" si="36"/>
        <v>-600</v>
      </c>
      <c r="J80" s="23">
        <f t="shared" si="37"/>
        <v>2400</v>
      </c>
      <c r="K80" s="23">
        <f t="shared" si="38"/>
        <v>-800</v>
      </c>
      <c r="L80" s="25">
        <f t="shared" si="39"/>
        <v>200</v>
      </c>
      <c r="M80" s="25">
        <f t="shared" si="40"/>
        <v>0</v>
      </c>
      <c r="N80" s="25">
        <f t="shared" si="41"/>
        <v>-1</v>
      </c>
      <c r="O80" s="23">
        <f t="shared" si="42"/>
        <v>1.5703344352929978</v>
      </c>
      <c r="P80" s="23">
        <f t="shared" si="43"/>
        <v>-1.4172717170166156</v>
      </c>
      <c r="Q80" s="23">
        <f t="shared" si="44"/>
        <v>-4.9010268218658932E-3</v>
      </c>
      <c r="R80" s="23">
        <f t="shared" si="45"/>
        <v>0.52612117446855944</v>
      </c>
      <c r="S80" s="23">
        <f t="shared" si="46"/>
        <v>-0.70762124345811916</v>
      </c>
      <c r="T80" s="23">
        <f t="shared" si="47"/>
        <v>-4.6844562048111819E-3</v>
      </c>
      <c r="U80" s="25">
        <f t="shared" si="48"/>
        <v>199.29308516781336</v>
      </c>
      <c r="V80" s="25">
        <f t="shared" si="49"/>
        <v>-5.2395860094444635E-3</v>
      </c>
      <c r="W80" s="25">
        <f t="shared" si="50"/>
        <v>-0.99998627327501322</v>
      </c>
      <c r="X80" s="25">
        <f t="shared" si="51"/>
        <v>-5.2396099836946597E-3</v>
      </c>
      <c r="Y80" s="25">
        <f t="shared" si="52"/>
        <v>3.3858316182876647E-4</v>
      </c>
      <c r="Z80" s="25">
        <f t="shared" si="53"/>
        <v>5.5515377888347775E-4</v>
      </c>
      <c r="AA80" s="25">
        <f t="shared" si="54"/>
        <v>2.2343423517806106E-8</v>
      </c>
      <c r="AB80" s="25">
        <f t="shared" si="55"/>
        <v>-6.1616005127050539E-6</v>
      </c>
      <c r="AC80" s="25">
        <f t="shared" si="56"/>
        <v>3.3858316182876647E-4</v>
      </c>
      <c r="AD80" s="25">
        <v>0</v>
      </c>
      <c r="AE80" s="25">
        <f t="shared" si="57"/>
        <v>18365.025313730523</v>
      </c>
      <c r="AF80" s="25">
        <f t="shared" si="58"/>
        <v>18.365305272970527</v>
      </c>
      <c r="AG80" s="7">
        <f t="shared" si="59"/>
        <v>51958.240165717572</v>
      </c>
      <c r="AH80" s="7">
        <f t="shared" si="60"/>
        <v>-51958.240165717572</v>
      </c>
      <c r="AI80" s="7">
        <f t="shared" si="61"/>
        <v>403.08820772974508</v>
      </c>
      <c r="AJ80" s="7">
        <f t="shared" si="62"/>
        <v>-403.08820772974508</v>
      </c>
      <c r="AK80" s="7">
        <f t="shared" si="63"/>
        <v>37.052938723164672</v>
      </c>
      <c r="AL80" s="7">
        <f t="shared" si="64"/>
        <v>43.564702822784334</v>
      </c>
      <c r="AM80" s="7">
        <f t="shared" si="65"/>
        <v>130.84300640112303</v>
      </c>
      <c r="AN80" s="7">
        <f t="shared" si="66"/>
        <v>-51959.638964577811</v>
      </c>
      <c r="AO80" s="7">
        <f t="shared" si="67"/>
        <v>-130.84300640112303</v>
      </c>
      <c r="AP80" s="7">
        <f t="shared" si="34"/>
        <v>51959.638964577811</v>
      </c>
    </row>
    <row r="81" spans="1:42" ht="18" customHeight="1">
      <c r="A81" s="24">
        <v>32</v>
      </c>
      <c r="B81" s="6">
        <v>32</v>
      </c>
      <c r="C81" s="6">
        <v>32</v>
      </c>
      <c r="D81" s="6">
        <v>33</v>
      </c>
      <c r="E81" s="6">
        <v>70000</v>
      </c>
      <c r="F81" s="6">
        <v>210</v>
      </c>
      <c r="G81" s="6">
        <v>42953.750000000015</v>
      </c>
      <c r="H81" s="23">
        <f t="shared" si="35"/>
        <v>2400</v>
      </c>
      <c r="I81" s="23">
        <f t="shared" si="36"/>
        <v>-800</v>
      </c>
      <c r="J81" s="23">
        <f t="shared" si="37"/>
        <v>2400</v>
      </c>
      <c r="K81" s="23">
        <f t="shared" si="38"/>
        <v>-1000</v>
      </c>
      <c r="L81" s="25">
        <f t="shared" si="39"/>
        <v>200</v>
      </c>
      <c r="M81" s="25">
        <f t="shared" si="40"/>
        <v>0</v>
      </c>
      <c r="N81" s="25">
        <f t="shared" si="41"/>
        <v>-1</v>
      </c>
      <c r="O81" s="23">
        <f t="shared" si="42"/>
        <v>0.52612117446855944</v>
      </c>
      <c r="P81" s="23">
        <f t="shared" si="43"/>
        <v>-0.70762124345811916</v>
      </c>
      <c r="Q81" s="23">
        <f t="shared" si="44"/>
        <v>-4.6844562048111819E-3</v>
      </c>
      <c r="R81" s="23">
        <f t="shared" si="45"/>
        <v>0</v>
      </c>
      <c r="S81" s="23">
        <f t="shared" si="46"/>
        <v>0</v>
      </c>
      <c r="T81" s="23">
        <f t="shared" si="47"/>
        <v>0</v>
      </c>
      <c r="U81" s="25">
        <f t="shared" si="48"/>
        <v>199.2930732211513</v>
      </c>
      <c r="V81" s="25">
        <f t="shared" si="49"/>
        <v>-2.6399370834365825E-3</v>
      </c>
      <c r="W81" s="25">
        <f t="shared" si="50"/>
        <v>-0.99999651536002643</v>
      </c>
      <c r="X81" s="25">
        <f t="shared" si="51"/>
        <v>-2.6399401498509167E-3</v>
      </c>
      <c r="Y81" s="25">
        <f t="shared" si="52"/>
        <v>-2.0445160549602652E-3</v>
      </c>
      <c r="Z81" s="25">
        <f t="shared" si="53"/>
        <v>2.6399401498509167E-3</v>
      </c>
      <c r="AA81" s="25">
        <f t="shared" si="54"/>
        <v>1.4885602372266289E-8</v>
      </c>
      <c r="AB81" s="25">
        <f t="shared" si="55"/>
        <v>7.2454598003480681E-6</v>
      </c>
      <c r="AC81" s="25">
        <f t="shared" si="56"/>
        <v>-2.0445160549602652E-3</v>
      </c>
      <c r="AD81" s="25">
        <v>0</v>
      </c>
      <c r="AE81" s="25">
        <f t="shared" si="57"/>
        <v>18365.646046512054</v>
      </c>
      <c r="AF81" s="25">
        <f t="shared" si="58"/>
        <v>172.94687045610348</v>
      </c>
      <c r="AG81" s="7">
        <f t="shared" si="59"/>
        <v>51959.118245378952</v>
      </c>
      <c r="AH81" s="7">
        <f t="shared" si="60"/>
        <v>-51959.118245378952</v>
      </c>
      <c r="AI81" s="7">
        <f t="shared" si="61"/>
        <v>268.54482601704802</v>
      </c>
      <c r="AJ81" s="7">
        <f t="shared" si="62"/>
        <v>-268.54482601704802</v>
      </c>
      <c r="AK81" s="7">
        <f t="shared" si="63"/>
        <v>-43.570753645888132</v>
      </c>
      <c r="AL81" s="7">
        <f t="shared" si="64"/>
        <v>97.279718849297737</v>
      </c>
      <c r="AM81" s="7">
        <f t="shared" si="65"/>
        <v>131.37508715637037</v>
      </c>
      <c r="AN81" s="7">
        <f t="shared" si="66"/>
        <v>-51959.646128003289</v>
      </c>
      <c r="AO81" s="7">
        <f t="shared" si="67"/>
        <v>-131.37508715637037</v>
      </c>
      <c r="AP81" s="7">
        <f t="shared" si="34"/>
        <v>51959.646128003289</v>
      </c>
    </row>
    <row r="82" spans="1:42" ht="18" customHeight="1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4" t="s">
        <v>55</v>
      </c>
      <c r="AE82" s="16">
        <f>SUM(AE50:AE81)</f>
        <v>446190.09909596218</v>
      </c>
      <c r="AF82" s="16">
        <f>SUM(AF50:AF81)</f>
        <v>53469.600055528608</v>
      </c>
      <c r="AG82" s="5"/>
      <c r="AH82" s="5"/>
      <c r="AI82" s="5"/>
      <c r="AJ82" s="5"/>
      <c r="AK82" s="5"/>
      <c r="AL82" s="5"/>
    </row>
  </sheetData>
  <mergeCells count="14">
    <mergeCell ref="C4:D4"/>
    <mergeCell ref="E4:G4"/>
    <mergeCell ref="H4:J4"/>
    <mergeCell ref="V47:W47"/>
    <mergeCell ref="H47:I47"/>
    <mergeCell ref="J47:K47"/>
    <mergeCell ref="M47:N47"/>
    <mergeCell ref="O47:Q47"/>
    <mergeCell ref="R47:T47"/>
    <mergeCell ref="AM47:AP47"/>
    <mergeCell ref="AA47:AD47"/>
    <mergeCell ref="AE47:AF47"/>
    <mergeCell ref="AG47:AL47"/>
    <mergeCell ref="X47:Z4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梁_大変形解析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cp:lastPrinted>2019-05-10T00:55:58Z</cp:lastPrinted>
  <dcterms:created xsi:type="dcterms:W3CDTF">2019-03-26T00:30:25Z</dcterms:created>
  <dcterms:modified xsi:type="dcterms:W3CDTF">2019-08-22T23:28:29Z</dcterms:modified>
</cp:coreProperties>
</file>