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80" windowHeight="11700" tabRatio="736"/>
  </bookViews>
  <sheets>
    <sheet name="梁_線形ツール" sheetId="14" r:id="rId1"/>
    <sheet name="Sheet3" sheetId="3" r:id="rId2"/>
  </sheets>
  <definedNames>
    <definedName name="solver_adj" localSheetId="0" hidden="1">梁_線形ツール!$E$7:$E$18,梁_線形ツール!$E$20:$E$23,梁_線形ツール!$E$25:$E$28,梁_線形ツール!$E$30:$E$33,梁_線形ツール!$E$35:$E$38,梁_線形ツール!$F$7:$F$23,梁_線形ツール!$F$25:$F$28,梁_線形ツール!$F$30:$F$33,梁_線形ツール!$F$35:$F$38,梁_線形ツール!$G$7:$G$23,梁_線形ツール!$G$25:$G$28,梁_線形ツール!$G$30:$G$33,梁_線形ツール!$G$35:$G$38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梁_線形ツール!$M$40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H67" i="14" l="1"/>
  <c r="I67" i="14"/>
  <c r="J67" i="14"/>
  <c r="K67" i="14"/>
  <c r="L67" i="14"/>
  <c r="M67" i="14" s="1"/>
  <c r="N67" i="14"/>
  <c r="O67" i="14"/>
  <c r="P67" i="14"/>
  <c r="Q67" i="14"/>
  <c r="R67" i="14"/>
  <c r="S67" i="14"/>
  <c r="T67" i="14"/>
  <c r="W67" i="14"/>
  <c r="Z67" i="14"/>
  <c r="AE67" i="14"/>
  <c r="H68" i="14"/>
  <c r="I68" i="14"/>
  <c r="J68" i="14"/>
  <c r="M68" i="14" s="1"/>
  <c r="K68" i="14"/>
  <c r="L68" i="14"/>
  <c r="N68" i="14"/>
  <c r="O68" i="14"/>
  <c r="P68" i="14"/>
  <c r="Q68" i="14"/>
  <c r="R68" i="14"/>
  <c r="S68" i="14"/>
  <c r="T68" i="14"/>
  <c r="W68" i="14"/>
  <c r="Z68" i="14"/>
  <c r="AE68" i="14"/>
  <c r="H69" i="14"/>
  <c r="I69" i="14"/>
  <c r="J69" i="14"/>
  <c r="K69" i="14"/>
  <c r="L69" i="14" s="1"/>
  <c r="O69" i="14"/>
  <c r="P69" i="14"/>
  <c r="Q69" i="14"/>
  <c r="R69" i="14"/>
  <c r="S69" i="14"/>
  <c r="T69" i="14"/>
  <c r="Z69" i="14" s="1"/>
  <c r="W69" i="14"/>
  <c r="AE69" i="14" s="1"/>
  <c r="H70" i="14"/>
  <c r="I70" i="14"/>
  <c r="J70" i="14"/>
  <c r="M70" i="14" s="1"/>
  <c r="K70" i="14"/>
  <c r="L70" i="14"/>
  <c r="N70" i="14"/>
  <c r="O70" i="14"/>
  <c r="P70" i="14"/>
  <c r="Q70" i="14"/>
  <c r="W70" i="14" s="1"/>
  <c r="AE70" i="14" s="1"/>
  <c r="R70" i="14"/>
  <c r="S70" i="14"/>
  <c r="T70" i="14"/>
  <c r="Z70" i="14" s="1"/>
  <c r="H71" i="14"/>
  <c r="I71" i="14"/>
  <c r="J71" i="14"/>
  <c r="K71" i="14"/>
  <c r="L71" i="14" s="1"/>
  <c r="O71" i="14"/>
  <c r="P71" i="14"/>
  <c r="Q71" i="14"/>
  <c r="R71" i="14"/>
  <c r="S71" i="14"/>
  <c r="T71" i="14"/>
  <c r="Z71" i="14" s="1"/>
  <c r="W71" i="14"/>
  <c r="AE71" i="14" s="1"/>
  <c r="H72" i="14"/>
  <c r="I72" i="14"/>
  <c r="J72" i="14"/>
  <c r="M72" i="14" s="1"/>
  <c r="K72" i="14"/>
  <c r="L72" i="14"/>
  <c r="N72" i="14"/>
  <c r="O72" i="14"/>
  <c r="P72" i="14"/>
  <c r="Q72" i="14"/>
  <c r="R72" i="14"/>
  <c r="S72" i="14"/>
  <c r="T72" i="14"/>
  <c r="Z72" i="14" s="1"/>
  <c r="W72" i="14"/>
  <c r="AE72" i="14" s="1"/>
  <c r="H73" i="14"/>
  <c r="I73" i="14"/>
  <c r="J73" i="14"/>
  <c r="K73" i="14"/>
  <c r="L73" i="14" s="1"/>
  <c r="O73" i="14"/>
  <c r="P73" i="14"/>
  <c r="Q73" i="14"/>
  <c r="R73" i="14"/>
  <c r="S73" i="14"/>
  <c r="T73" i="14"/>
  <c r="Z73" i="14" s="1"/>
  <c r="W73" i="14"/>
  <c r="AE73" i="14" s="1"/>
  <c r="H74" i="14"/>
  <c r="I74" i="14"/>
  <c r="J74" i="14"/>
  <c r="K74" i="14"/>
  <c r="L74" i="14"/>
  <c r="N74" i="14"/>
  <c r="O74" i="14"/>
  <c r="P74" i="14"/>
  <c r="Q74" i="14"/>
  <c r="R74" i="14"/>
  <c r="S74" i="14"/>
  <c r="T74" i="14"/>
  <c r="Z74" i="14" s="1"/>
  <c r="W74" i="14"/>
  <c r="AE74" i="14" s="1"/>
  <c r="H75" i="14"/>
  <c r="I75" i="14"/>
  <c r="J75" i="14"/>
  <c r="M75" i="14" s="1"/>
  <c r="K75" i="14"/>
  <c r="L75" i="14"/>
  <c r="N75" i="14"/>
  <c r="O75" i="14"/>
  <c r="P75" i="14"/>
  <c r="Q75" i="14"/>
  <c r="R75" i="14"/>
  <c r="S75" i="14"/>
  <c r="T75" i="14"/>
  <c r="Z75" i="14" s="1"/>
  <c r="W75" i="14"/>
  <c r="AE75" i="14" s="1"/>
  <c r="H76" i="14"/>
  <c r="I76" i="14"/>
  <c r="J76" i="14"/>
  <c r="K76" i="14"/>
  <c r="L76" i="14" s="1"/>
  <c r="O76" i="14"/>
  <c r="P76" i="14"/>
  <c r="Q76" i="14"/>
  <c r="W76" i="14" s="1"/>
  <c r="AE76" i="14" s="1"/>
  <c r="R76" i="14"/>
  <c r="S76" i="14"/>
  <c r="T76" i="14"/>
  <c r="Z76" i="14" s="1"/>
  <c r="H77" i="14"/>
  <c r="I77" i="14"/>
  <c r="J77" i="14"/>
  <c r="K77" i="14"/>
  <c r="O77" i="14"/>
  <c r="P77" i="14"/>
  <c r="Q77" i="14"/>
  <c r="W77" i="14" s="1"/>
  <c r="AE77" i="14" s="1"/>
  <c r="R77" i="14"/>
  <c r="S77" i="14"/>
  <c r="T77" i="14"/>
  <c r="Z77" i="14" s="1"/>
  <c r="H78" i="14"/>
  <c r="I78" i="14"/>
  <c r="J78" i="14"/>
  <c r="K78" i="14"/>
  <c r="L78" i="14" s="1"/>
  <c r="O78" i="14"/>
  <c r="P78" i="14"/>
  <c r="Q78" i="14"/>
  <c r="W78" i="14" s="1"/>
  <c r="AE78" i="14" s="1"/>
  <c r="R78" i="14"/>
  <c r="S78" i="14"/>
  <c r="T78" i="14"/>
  <c r="Z78" i="14" s="1"/>
  <c r="Y75" i="14" l="1"/>
  <c r="Y72" i="14"/>
  <c r="Y70" i="14"/>
  <c r="Y68" i="14"/>
  <c r="V67" i="14"/>
  <c r="AF67" i="14" s="1"/>
  <c r="M78" i="14"/>
  <c r="M76" i="14"/>
  <c r="V75" i="14"/>
  <c r="AF75" i="14" s="1"/>
  <c r="X75" i="14"/>
  <c r="U75" i="14"/>
  <c r="AB75" i="14" s="1"/>
  <c r="L77" i="14"/>
  <c r="N78" i="14"/>
  <c r="N76" i="14"/>
  <c r="M74" i="14"/>
  <c r="M73" i="14"/>
  <c r="U72" i="14"/>
  <c r="AB72" i="14" s="1"/>
  <c r="V72" i="14"/>
  <c r="AF72" i="14" s="1"/>
  <c r="X72" i="14"/>
  <c r="AA72" i="14" s="1"/>
  <c r="AI72" i="14" s="1"/>
  <c r="M71" i="14"/>
  <c r="U70" i="14"/>
  <c r="AB70" i="14" s="1"/>
  <c r="V70" i="14"/>
  <c r="AF70" i="14" s="1"/>
  <c r="X70" i="14"/>
  <c r="AA70" i="14" s="1"/>
  <c r="AI70" i="14" s="1"/>
  <c r="M69" i="14"/>
  <c r="U68" i="14"/>
  <c r="AB68" i="14" s="1"/>
  <c r="V68" i="14"/>
  <c r="AF68" i="14" s="1"/>
  <c r="X68" i="14"/>
  <c r="AA68" i="14" s="1"/>
  <c r="AC70" i="14"/>
  <c r="X67" i="14"/>
  <c r="U67" i="14"/>
  <c r="AB67" i="14" s="1"/>
  <c r="Y67" i="14"/>
  <c r="N73" i="14"/>
  <c r="N71" i="14"/>
  <c r="N69" i="14"/>
  <c r="AC67" i="14" l="1"/>
  <c r="AD70" i="14"/>
  <c r="AM70" i="14" s="1"/>
  <c r="AD68" i="14"/>
  <c r="AM68" i="14" s="1"/>
  <c r="AD72" i="14"/>
  <c r="AM72" i="14" s="1"/>
  <c r="AC68" i="14"/>
  <c r="AC72" i="14"/>
  <c r="AG72" i="14"/>
  <c r="AD75" i="14"/>
  <c r="AM75" i="14" s="1"/>
  <c r="AD67" i="14"/>
  <c r="AM67" i="14" s="1"/>
  <c r="AG70" i="14"/>
  <c r="AC75" i="14"/>
  <c r="AA75" i="14"/>
  <c r="AI75" i="14" s="1"/>
  <c r="V69" i="14"/>
  <c r="AF69" i="14" s="1"/>
  <c r="Y69" i="14"/>
  <c r="V73" i="14"/>
  <c r="AF73" i="14" s="1"/>
  <c r="Y73" i="14"/>
  <c r="AK68" i="14"/>
  <c r="AL68" i="14" s="1"/>
  <c r="AH68" i="14"/>
  <c r="AN68" i="14"/>
  <c r="AK72" i="14"/>
  <c r="AL72" i="14" s="1"/>
  <c r="AH72" i="14"/>
  <c r="AN72" i="14"/>
  <c r="AG68" i="14"/>
  <c r="AI68" i="14"/>
  <c r="Y76" i="14"/>
  <c r="V76" i="14"/>
  <c r="AF76" i="14" s="1"/>
  <c r="N77" i="14"/>
  <c r="AH75" i="14"/>
  <c r="AN75" i="14"/>
  <c r="AK75" i="14"/>
  <c r="AL75" i="14" s="1"/>
  <c r="AJ75" i="14"/>
  <c r="AP75" i="14"/>
  <c r="AG75" i="14"/>
  <c r="U76" i="14"/>
  <c r="AB76" i="14" s="1"/>
  <c r="X76" i="14"/>
  <c r="V71" i="14"/>
  <c r="AF71" i="14" s="1"/>
  <c r="Y71" i="14"/>
  <c r="AH67" i="14"/>
  <c r="AN67" i="14"/>
  <c r="AK67" i="14"/>
  <c r="AL67" i="14" s="1"/>
  <c r="AA67" i="14"/>
  <c r="AK70" i="14"/>
  <c r="AL70" i="14" s="1"/>
  <c r="AH70" i="14"/>
  <c r="AN70" i="14"/>
  <c r="X69" i="14"/>
  <c r="U69" i="14"/>
  <c r="AB69" i="14" s="1"/>
  <c r="AJ70" i="14"/>
  <c r="X71" i="14"/>
  <c r="U71" i="14"/>
  <c r="AB71" i="14" s="1"/>
  <c r="AO72" i="14"/>
  <c r="AJ72" i="14"/>
  <c r="AP72" i="14"/>
  <c r="X73" i="14"/>
  <c r="U73" i="14"/>
  <c r="AB73" i="14" s="1"/>
  <c r="U74" i="14"/>
  <c r="AB74" i="14" s="1"/>
  <c r="Y74" i="14"/>
  <c r="X74" i="14"/>
  <c r="AA74" i="14" s="1"/>
  <c r="V78" i="14"/>
  <c r="AF78" i="14" s="1"/>
  <c r="Y78" i="14"/>
  <c r="V74" i="14"/>
  <c r="AF74" i="14" s="1"/>
  <c r="M77" i="14"/>
  <c r="U78" i="14"/>
  <c r="AB78" i="14" s="1"/>
  <c r="X78" i="14"/>
  <c r="AA78" i="14" l="1"/>
  <c r="AI78" i="14" s="1"/>
  <c r="AP70" i="14"/>
  <c r="AO70" i="14"/>
  <c r="AA76" i="14"/>
  <c r="AG76" i="14" s="1"/>
  <c r="AO75" i="14"/>
  <c r="U77" i="14"/>
  <c r="AB77" i="14" s="1"/>
  <c r="X77" i="14"/>
  <c r="AC78" i="14"/>
  <c r="AD78" i="14"/>
  <c r="AM78" i="14" s="1"/>
  <c r="AG74" i="14"/>
  <c r="AI74" i="14"/>
  <c r="AA73" i="14"/>
  <c r="AQ72" i="14"/>
  <c r="AR72" i="14"/>
  <c r="AA69" i="14"/>
  <c r="AG67" i="14"/>
  <c r="AI67" i="14"/>
  <c r="AC71" i="14"/>
  <c r="AD71" i="14"/>
  <c r="AM71" i="14" s="1"/>
  <c r="AI76" i="14"/>
  <c r="AO68" i="14"/>
  <c r="AJ68" i="14"/>
  <c r="AP68" i="14"/>
  <c r="AD73" i="14"/>
  <c r="AM73" i="14" s="1"/>
  <c r="AC73" i="14"/>
  <c r="AD69" i="14"/>
  <c r="AM69" i="14" s="1"/>
  <c r="AC69" i="14"/>
  <c r="AD74" i="14"/>
  <c r="AM74" i="14" s="1"/>
  <c r="AC74" i="14"/>
  <c r="AA71" i="14"/>
  <c r="AQ70" i="14"/>
  <c r="AR70" i="14"/>
  <c r="AR75" i="14"/>
  <c r="AQ75" i="14"/>
  <c r="Y77" i="14"/>
  <c r="V77" i="14"/>
  <c r="AF77" i="14" s="1"/>
  <c r="AD76" i="14"/>
  <c r="AM76" i="14" s="1"/>
  <c r="AC76" i="14"/>
  <c r="AG78" i="14" l="1"/>
  <c r="AA77" i="14"/>
  <c r="AG77" i="14" s="1"/>
  <c r="AI71" i="14"/>
  <c r="AG71" i="14"/>
  <c r="AN76" i="14"/>
  <c r="AK76" i="14"/>
  <c r="AL76" i="14" s="1"/>
  <c r="AH76" i="14"/>
  <c r="AQ68" i="14"/>
  <c r="AR68" i="14"/>
  <c r="AJ67" i="14"/>
  <c r="AP67" i="14"/>
  <c r="AO67" i="14"/>
  <c r="AI69" i="14"/>
  <c r="AG69" i="14"/>
  <c r="AJ74" i="14"/>
  <c r="AI77" i="14"/>
  <c r="AD77" i="14"/>
  <c r="AM77" i="14" s="1"/>
  <c r="AC77" i="14"/>
  <c r="AK74" i="14"/>
  <c r="AL74" i="14" s="1"/>
  <c r="AH74" i="14"/>
  <c r="AN74" i="14"/>
  <c r="AN69" i="14"/>
  <c r="AK69" i="14"/>
  <c r="AL69" i="14" s="1"/>
  <c r="AH69" i="14"/>
  <c r="AN73" i="14"/>
  <c r="AK73" i="14"/>
  <c r="AL73" i="14" s="1"/>
  <c r="AH73" i="14"/>
  <c r="AJ76" i="14"/>
  <c r="AN71" i="14"/>
  <c r="AK71" i="14"/>
  <c r="AL71" i="14" s="1"/>
  <c r="AH71" i="14"/>
  <c r="AI73" i="14"/>
  <c r="AG73" i="14"/>
  <c r="AN78" i="14"/>
  <c r="AK78" i="14"/>
  <c r="AL78" i="14" s="1"/>
  <c r="AH78" i="14"/>
  <c r="AJ78" i="14"/>
  <c r="AO78" i="14" l="1"/>
  <c r="AR78" i="14"/>
  <c r="AQ78" i="14"/>
  <c r="AQ76" i="14"/>
  <c r="AR76" i="14"/>
  <c r="AJ77" i="14"/>
  <c r="AQ74" i="14"/>
  <c r="AR74" i="14"/>
  <c r="AR67" i="14"/>
  <c r="AQ67" i="14"/>
  <c r="AP78" i="14"/>
  <c r="AJ73" i="14"/>
  <c r="AP73" i="14"/>
  <c r="AO73" i="14"/>
  <c r="AP76" i="14"/>
  <c r="AO76" i="14"/>
  <c r="AK77" i="14"/>
  <c r="AL77" i="14" s="1"/>
  <c r="AN77" i="14"/>
  <c r="AH77" i="14"/>
  <c r="AP74" i="14"/>
  <c r="AO74" i="14"/>
  <c r="AJ69" i="14"/>
  <c r="AP69" i="14"/>
  <c r="AO69" i="14"/>
  <c r="AJ71" i="14"/>
  <c r="AP71" i="14"/>
  <c r="AO71" i="14"/>
  <c r="AR71" i="14" l="1"/>
  <c r="AQ71" i="14"/>
  <c r="AO77" i="14"/>
  <c r="AR69" i="14"/>
  <c r="AQ69" i="14"/>
  <c r="AR73" i="14"/>
  <c r="AQ73" i="14"/>
  <c r="AQ77" i="14"/>
  <c r="AR77" i="14"/>
  <c r="AP77" i="14"/>
  <c r="K35" i="14" l="1"/>
  <c r="K36" i="14"/>
  <c r="K37" i="14"/>
  <c r="K38" i="14"/>
  <c r="T66" i="14"/>
  <c r="Z66" i="14" s="1"/>
  <c r="S66" i="14"/>
  <c r="R66" i="14"/>
  <c r="Q66" i="14"/>
  <c r="W66" i="14" s="1"/>
  <c r="P66" i="14"/>
  <c r="O66" i="14"/>
  <c r="K66" i="14"/>
  <c r="J66" i="14"/>
  <c r="I66" i="14"/>
  <c r="H66" i="14"/>
  <c r="T65" i="14"/>
  <c r="Z65" i="14" s="1"/>
  <c r="S65" i="14"/>
  <c r="R65" i="14"/>
  <c r="Q65" i="14"/>
  <c r="W65" i="14" s="1"/>
  <c r="P65" i="14"/>
  <c r="O65" i="14"/>
  <c r="K65" i="14"/>
  <c r="J65" i="14"/>
  <c r="I65" i="14"/>
  <c r="H65" i="14"/>
  <c r="T64" i="14"/>
  <c r="Z64" i="14" s="1"/>
  <c r="S64" i="14"/>
  <c r="R64" i="14"/>
  <c r="Q64" i="14"/>
  <c r="W64" i="14" s="1"/>
  <c r="P64" i="14"/>
  <c r="O64" i="14"/>
  <c r="K64" i="14"/>
  <c r="J64" i="14"/>
  <c r="I64" i="14"/>
  <c r="H64" i="14"/>
  <c r="T63" i="14"/>
  <c r="Z63" i="14" s="1"/>
  <c r="S63" i="14"/>
  <c r="R63" i="14"/>
  <c r="Q63" i="14"/>
  <c r="W63" i="14" s="1"/>
  <c r="P63" i="14"/>
  <c r="O63" i="14"/>
  <c r="K63" i="14"/>
  <c r="J63" i="14"/>
  <c r="I63" i="14"/>
  <c r="H63" i="14"/>
  <c r="T62" i="14"/>
  <c r="Z62" i="14" s="1"/>
  <c r="S62" i="14"/>
  <c r="R62" i="14"/>
  <c r="Q62" i="14"/>
  <c r="W62" i="14" s="1"/>
  <c r="P62" i="14"/>
  <c r="O62" i="14"/>
  <c r="K62" i="14"/>
  <c r="J62" i="14"/>
  <c r="I62" i="14"/>
  <c r="H62" i="14"/>
  <c r="T61" i="14"/>
  <c r="Z61" i="14" s="1"/>
  <c r="S61" i="14"/>
  <c r="R61" i="14"/>
  <c r="Q61" i="14"/>
  <c r="W61" i="14" s="1"/>
  <c r="P61" i="14"/>
  <c r="O61" i="14"/>
  <c r="K61" i="14"/>
  <c r="J61" i="14"/>
  <c r="I61" i="14"/>
  <c r="H61" i="14"/>
  <c r="T60" i="14"/>
  <c r="Z60" i="14" s="1"/>
  <c r="S60" i="14"/>
  <c r="R60" i="14"/>
  <c r="Q60" i="14"/>
  <c r="W60" i="14" s="1"/>
  <c r="P60" i="14"/>
  <c r="O60" i="14"/>
  <c r="K60" i="14"/>
  <c r="J60" i="14"/>
  <c r="I60" i="14"/>
  <c r="H60" i="14"/>
  <c r="T59" i="14"/>
  <c r="Z59" i="14" s="1"/>
  <c r="S59" i="14"/>
  <c r="R59" i="14"/>
  <c r="Q59" i="14"/>
  <c r="W59" i="14" s="1"/>
  <c r="P59" i="14"/>
  <c r="O59" i="14"/>
  <c r="K59" i="14"/>
  <c r="J59" i="14"/>
  <c r="I59" i="14"/>
  <c r="H59" i="14"/>
  <c r="T58" i="14"/>
  <c r="Z58" i="14" s="1"/>
  <c r="S58" i="14"/>
  <c r="R58" i="14"/>
  <c r="Q58" i="14"/>
  <c r="W58" i="14" s="1"/>
  <c r="P58" i="14"/>
  <c r="O58" i="14"/>
  <c r="K58" i="14"/>
  <c r="J58" i="14"/>
  <c r="I58" i="14"/>
  <c r="H58" i="14"/>
  <c r="T57" i="14"/>
  <c r="Z57" i="14" s="1"/>
  <c r="S57" i="14"/>
  <c r="R57" i="14"/>
  <c r="Q57" i="14"/>
  <c r="W57" i="14" s="1"/>
  <c r="P57" i="14"/>
  <c r="O57" i="14"/>
  <c r="K57" i="14"/>
  <c r="J57" i="14"/>
  <c r="I57" i="14"/>
  <c r="H57" i="14"/>
  <c r="T56" i="14"/>
  <c r="Z56" i="14" s="1"/>
  <c r="S56" i="14"/>
  <c r="R56" i="14"/>
  <c r="Q56" i="14"/>
  <c r="W56" i="14" s="1"/>
  <c r="P56" i="14"/>
  <c r="O56" i="14"/>
  <c r="K56" i="14"/>
  <c r="J56" i="14"/>
  <c r="I56" i="14"/>
  <c r="H56" i="14"/>
  <c r="T55" i="14"/>
  <c r="Z55" i="14" s="1"/>
  <c r="S55" i="14"/>
  <c r="R55" i="14"/>
  <c r="Q55" i="14"/>
  <c r="W55" i="14" s="1"/>
  <c r="P55" i="14"/>
  <c r="O55" i="14"/>
  <c r="K55" i="14"/>
  <c r="J55" i="14"/>
  <c r="I55" i="14"/>
  <c r="H55" i="14"/>
  <c r="T54" i="14"/>
  <c r="Z54" i="14" s="1"/>
  <c r="S54" i="14"/>
  <c r="R54" i="14"/>
  <c r="Q54" i="14"/>
  <c r="W54" i="14" s="1"/>
  <c r="P54" i="14"/>
  <c r="O54" i="14"/>
  <c r="K54" i="14"/>
  <c r="J54" i="14"/>
  <c r="I54" i="14"/>
  <c r="H54" i="14"/>
  <c r="T53" i="14"/>
  <c r="Z53" i="14" s="1"/>
  <c r="S53" i="14"/>
  <c r="R53" i="14"/>
  <c r="Q53" i="14"/>
  <c r="W53" i="14" s="1"/>
  <c r="P53" i="14"/>
  <c r="O53" i="14"/>
  <c r="K53" i="14"/>
  <c r="J53" i="14"/>
  <c r="I53" i="14"/>
  <c r="H53" i="14"/>
  <c r="T52" i="14"/>
  <c r="Z52" i="14" s="1"/>
  <c r="S52" i="14"/>
  <c r="R52" i="14"/>
  <c r="Q52" i="14"/>
  <c r="W52" i="14" s="1"/>
  <c r="P52" i="14"/>
  <c r="O52" i="14"/>
  <c r="K52" i="14"/>
  <c r="J52" i="14"/>
  <c r="I52" i="14"/>
  <c r="H52" i="14"/>
  <c r="T51" i="14"/>
  <c r="Z51" i="14" s="1"/>
  <c r="S51" i="14"/>
  <c r="R51" i="14"/>
  <c r="Q51" i="14"/>
  <c r="W51" i="14" s="1"/>
  <c r="P51" i="14"/>
  <c r="O51" i="14"/>
  <c r="K51" i="14"/>
  <c r="J51" i="14"/>
  <c r="I51" i="14"/>
  <c r="H51" i="14"/>
  <c r="T50" i="14"/>
  <c r="Z50" i="14" s="1"/>
  <c r="S50" i="14"/>
  <c r="R50" i="14"/>
  <c r="Q50" i="14"/>
  <c r="W50" i="14" s="1"/>
  <c r="P50" i="14"/>
  <c r="O50" i="14"/>
  <c r="K50" i="14"/>
  <c r="J50" i="14"/>
  <c r="I50" i="14"/>
  <c r="H50" i="14"/>
  <c r="T49" i="14"/>
  <c r="Z49" i="14" s="1"/>
  <c r="S49" i="14"/>
  <c r="R49" i="14"/>
  <c r="Q49" i="14"/>
  <c r="W49" i="14" s="1"/>
  <c r="P49" i="14"/>
  <c r="O49" i="14"/>
  <c r="K49" i="14"/>
  <c r="J49" i="14"/>
  <c r="I49" i="14"/>
  <c r="H49" i="14"/>
  <c r="T48" i="14"/>
  <c r="Z48" i="14" s="1"/>
  <c r="S48" i="14"/>
  <c r="R48" i="14"/>
  <c r="Q48" i="14"/>
  <c r="W48" i="14" s="1"/>
  <c r="P48" i="14"/>
  <c r="O48" i="14"/>
  <c r="K48" i="14"/>
  <c r="J48" i="14"/>
  <c r="I48" i="14"/>
  <c r="H48" i="14"/>
  <c r="T47" i="14"/>
  <c r="Z47" i="14" s="1"/>
  <c r="S47" i="14"/>
  <c r="R47" i="14"/>
  <c r="Q47" i="14"/>
  <c r="W47" i="14" s="1"/>
  <c r="P47" i="14"/>
  <c r="O47" i="14"/>
  <c r="K47" i="14"/>
  <c r="J47" i="14"/>
  <c r="I47" i="14"/>
  <c r="H47" i="14"/>
  <c r="K39" i="14"/>
  <c r="K34" i="14"/>
  <c r="K33" i="14"/>
  <c r="K32" i="14"/>
  <c r="K31" i="14"/>
  <c r="K30" i="14"/>
  <c r="K29" i="14"/>
  <c r="K28" i="14"/>
  <c r="K27" i="14"/>
  <c r="K26" i="14"/>
  <c r="K25" i="14"/>
  <c r="K24" i="14"/>
  <c r="K23" i="14"/>
  <c r="K22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K7" i="14"/>
  <c r="K40" i="14" l="1"/>
  <c r="L64" i="14"/>
  <c r="M64" i="14" s="1"/>
  <c r="L55" i="14"/>
  <c r="N55" i="14" s="1"/>
  <c r="L60" i="14"/>
  <c r="N60" i="14" s="1"/>
  <c r="L65" i="14"/>
  <c r="M65" i="14" s="1"/>
  <c r="AE47" i="14"/>
  <c r="AE48" i="14"/>
  <c r="AE49" i="14"/>
  <c r="AE50" i="14"/>
  <c r="AE51" i="14"/>
  <c r="AE52" i="14"/>
  <c r="AE54" i="14"/>
  <c r="L47" i="14"/>
  <c r="L49" i="14"/>
  <c r="M49" i="14" s="1"/>
  <c r="L51" i="14"/>
  <c r="M51" i="14" s="1"/>
  <c r="L53" i="14"/>
  <c r="N53" i="14" s="1"/>
  <c r="AE53" i="14"/>
  <c r="L48" i="14"/>
  <c r="N48" i="14" s="1"/>
  <c r="L50" i="14"/>
  <c r="N50" i="14" s="1"/>
  <c r="L52" i="14"/>
  <c r="N52" i="14" s="1"/>
  <c r="AE55" i="14"/>
  <c r="AE56" i="14"/>
  <c r="AE57" i="14"/>
  <c r="AE58" i="14"/>
  <c r="AE59" i="14"/>
  <c r="AE60" i="14"/>
  <c r="AE61" i="14"/>
  <c r="AE62" i="14"/>
  <c r="L54" i="14"/>
  <c r="M54" i="14" s="1"/>
  <c r="L56" i="14"/>
  <c r="M56" i="14" s="1"/>
  <c r="L57" i="14"/>
  <c r="M57" i="14" s="1"/>
  <c r="L59" i="14"/>
  <c r="M59" i="14" s="1"/>
  <c r="L61" i="14"/>
  <c r="M61" i="14" s="1"/>
  <c r="L66" i="14"/>
  <c r="N66" i="14" s="1"/>
  <c r="AE66" i="14"/>
  <c r="L58" i="14"/>
  <c r="N58" i="14" s="1"/>
  <c r="L62" i="14"/>
  <c r="N62" i="14" s="1"/>
  <c r="L63" i="14"/>
  <c r="N63" i="14" s="1"/>
  <c r="AE63" i="14"/>
  <c r="AE64" i="14"/>
  <c r="AE65" i="14"/>
  <c r="M60" i="14" l="1"/>
  <c r="V60" i="14" s="1"/>
  <c r="AF60" i="14" s="1"/>
  <c r="M63" i="14"/>
  <c r="U63" i="14" s="1"/>
  <c r="AB63" i="14" s="1"/>
  <c r="M55" i="14"/>
  <c r="Y55" i="14" s="1"/>
  <c r="N65" i="14"/>
  <c r="X65" i="14" s="1"/>
  <c r="N64" i="14"/>
  <c r="X64" i="14" s="1"/>
  <c r="M53" i="14"/>
  <c r="V53" i="14" s="1"/>
  <c r="AF53" i="14" s="1"/>
  <c r="M52" i="14"/>
  <c r="Y52" i="14" s="1"/>
  <c r="N49" i="14"/>
  <c r="X49" i="14" s="1"/>
  <c r="N57" i="14"/>
  <c r="U57" i="14" s="1"/>
  <c r="AB57" i="14" s="1"/>
  <c r="M48" i="14"/>
  <c r="Y48" i="14" s="1"/>
  <c r="M66" i="14"/>
  <c r="Y66" i="14" s="1"/>
  <c r="M62" i="14"/>
  <c r="Y62" i="14" s="1"/>
  <c r="V52" i="14"/>
  <c r="AF52" i="14" s="1"/>
  <c r="N59" i="14"/>
  <c r="X59" i="14" s="1"/>
  <c r="N56" i="14"/>
  <c r="X56" i="14" s="1"/>
  <c r="N51" i="14"/>
  <c r="U51" i="14" s="1"/>
  <c r="AB51" i="14" s="1"/>
  <c r="V64" i="14"/>
  <c r="AF64" i="14" s="1"/>
  <c r="M58" i="14"/>
  <c r="Y58" i="14" s="1"/>
  <c r="N54" i="14"/>
  <c r="N61" i="14"/>
  <c r="M50" i="14"/>
  <c r="Y50" i="14" s="1"/>
  <c r="M47" i="14"/>
  <c r="N47" i="14"/>
  <c r="V63" i="14" l="1"/>
  <c r="AF63" i="14" s="1"/>
  <c r="X63" i="14"/>
  <c r="AA63" i="14" s="1"/>
  <c r="Y57" i="14"/>
  <c r="X55" i="14"/>
  <c r="V65" i="14"/>
  <c r="AF65" i="14" s="1"/>
  <c r="U60" i="14"/>
  <c r="AB60" i="14" s="1"/>
  <c r="V49" i="14"/>
  <c r="AF49" i="14" s="1"/>
  <c r="U56" i="14"/>
  <c r="AB56" i="14" s="1"/>
  <c r="Y53" i="14"/>
  <c r="AD53" i="14" s="1"/>
  <c r="V55" i="14"/>
  <c r="AF55" i="14" s="1"/>
  <c r="U53" i="14"/>
  <c r="AB53" i="14" s="1"/>
  <c r="U49" i="14"/>
  <c r="AB49" i="14" s="1"/>
  <c r="Y60" i="14"/>
  <c r="AD60" i="14" s="1"/>
  <c r="X57" i="14"/>
  <c r="AA57" i="14" s="1"/>
  <c r="X60" i="14"/>
  <c r="X48" i="14"/>
  <c r="X52" i="14"/>
  <c r="U64" i="14"/>
  <c r="AB64" i="14" s="1"/>
  <c r="Y64" i="14"/>
  <c r="AD64" i="14" s="1"/>
  <c r="V48" i="14"/>
  <c r="AF48" i="14" s="1"/>
  <c r="Y63" i="14"/>
  <c r="Y49" i="14"/>
  <c r="U48" i="14"/>
  <c r="AB48" i="14" s="1"/>
  <c r="X53" i="14"/>
  <c r="U65" i="14"/>
  <c r="AB65" i="14" s="1"/>
  <c r="Y65" i="14"/>
  <c r="U55" i="14"/>
  <c r="AB55" i="14" s="1"/>
  <c r="U52" i="14"/>
  <c r="AB52" i="14" s="1"/>
  <c r="V57" i="14"/>
  <c r="AF57" i="14" s="1"/>
  <c r="Y61" i="14"/>
  <c r="V61" i="14"/>
  <c r="AF61" i="14" s="1"/>
  <c r="V54" i="14"/>
  <c r="AF54" i="14" s="1"/>
  <c r="Y54" i="14"/>
  <c r="Y59" i="14"/>
  <c r="V59" i="14"/>
  <c r="AF59" i="14" s="1"/>
  <c r="U47" i="14"/>
  <c r="AB47" i="14" s="1"/>
  <c r="X47" i="14"/>
  <c r="X50" i="14"/>
  <c r="U50" i="14"/>
  <c r="AB50" i="14" s="1"/>
  <c r="V50" i="14"/>
  <c r="AF50" i="14" s="1"/>
  <c r="U54" i="14"/>
  <c r="AB54" i="14" s="1"/>
  <c r="X58" i="14"/>
  <c r="U58" i="14"/>
  <c r="AB58" i="14" s="1"/>
  <c r="U59" i="14"/>
  <c r="AB59" i="14" s="1"/>
  <c r="V58" i="14"/>
  <c r="AD52" i="14"/>
  <c r="Y51" i="14"/>
  <c r="V51" i="14"/>
  <c r="AF51" i="14" s="1"/>
  <c r="X51" i="14"/>
  <c r="AA51" i="14" s="1"/>
  <c r="AG51" i="14" s="1"/>
  <c r="Y56" i="14"/>
  <c r="V56" i="14"/>
  <c r="AF56" i="14" s="1"/>
  <c r="AC52" i="14"/>
  <c r="U66" i="14"/>
  <c r="AB66" i="14" s="1"/>
  <c r="X66" i="14"/>
  <c r="X61" i="14"/>
  <c r="V66" i="14"/>
  <c r="Y47" i="14"/>
  <c r="V47" i="14"/>
  <c r="AF47" i="14" s="1"/>
  <c r="X54" i="14"/>
  <c r="X62" i="14"/>
  <c r="U62" i="14"/>
  <c r="AB62" i="14" s="1"/>
  <c r="V62" i="14"/>
  <c r="AF62" i="14" s="1"/>
  <c r="U61" i="14"/>
  <c r="AB61" i="14" s="1"/>
  <c r="AD63" i="14" l="1"/>
  <c r="AC55" i="14"/>
  <c r="AD65" i="14"/>
  <c r="AA60" i="14"/>
  <c r="AC53" i="14"/>
  <c r="AC64" i="14"/>
  <c r="AC60" i="14"/>
  <c r="AA64" i="14"/>
  <c r="AA53" i="14"/>
  <c r="AC63" i="14"/>
  <c r="AC65" i="14"/>
  <c r="AA56" i="14"/>
  <c r="AA65" i="14"/>
  <c r="AA54" i="14"/>
  <c r="AA55" i="14"/>
  <c r="AD55" i="14"/>
  <c r="AD49" i="14"/>
  <c r="AM49" i="14" s="1"/>
  <c r="AA48" i="14"/>
  <c r="AI48" i="14" s="1"/>
  <c r="AA49" i="14"/>
  <c r="AI49" i="14" s="1"/>
  <c r="AD48" i="14"/>
  <c r="AM48" i="14" s="1"/>
  <c r="AC48" i="14"/>
  <c r="AK48" i="14" s="1"/>
  <c r="AL48" i="14" s="1"/>
  <c r="AA59" i="14"/>
  <c r="AC49" i="14"/>
  <c r="AA52" i="14"/>
  <c r="AG52" i="14" s="1"/>
  <c r="AA50" i="14"/>
  <c r="AI50" i="14" s="1"/>
  <c r="AA66" i="14"/>
  <c r="AI51" i="14"/>
  <c r="AC57" i="14"/>
  <c r="AD57" i="14"/>
  <c r="AF66" i="14"/>
  <c r="AD66" i="14"/>
  <c r="AC66" i="14"/>
  <c r="AC56" i="14"/>
  <c r="AD56" i="14"/>
  <c r="AA62" i="14"/>
  <c r="AA61" i="14"/>
  <c r="AC50" i="14"/>
  <c r="AK50" i="14" s="1"/>
  <c r="AL50" i="14" s="1"/>
  <c r="AA58" i="14"/>
  <c r="AA47" i="14"/>
  <c r="AC59" i="14"/>
  <c r="AD59" i="14"/>
  <c r="AC54" i="14"/>
  <c r="AD54" i="14"/>
  <c r="AD50" i="14"/>
  <c r="AM50" i="14" s="1"/>
  <c r="AD62" i="14"/>
  <c r="AC47" i="14"/>
  <c r="AD47" i="14"/>
  <c r="AM47" i="14" s="1"/>
  <c r="AD51" i="14"/>
  <c r="AC51" i="14"/>
  <c r="AF58" i="14"/>
  <c r="AD58" i="14"/>
  <c r="AD61" i="14"/>
  <c r="AC61" i="14"/>
  <c r="AC58" i="14"/>
  <c r="AC62" i="14"/>
  <c r="AJ51" i="14" l="1"/>
  <c r="AJ50" i="14"/>
  <c r="AP50" i="14"/>
  <c r="AO50" i="14"/>
  <c r="AJ49" i="14"/>
  <c r="AJ48" i="14"/>
  <c r="AP48" i="14"/>
  <c r="AO48" i="14"/>
  <c r="AI52" i="14"/>
  <c r="AN49" i="14"/>
  <c r="AH49" i="14"/>
  <c r="AN48" i="14"/>
  <c r="AG48" i="14"/>
  <c r="AG50" i="14"/>
  <c r="AG49" i="14"/>
  <c r="AH48" i="14"/>
  <c r="AK49" i="14"/>
  <c r="AL49" i="14" s="1"/>
  <c r="AI47" i="14"/>
  <c r="AG47" i="14"/>
  <c r="AH50" i="14"/>
  <c r="AN47" i="14"/>
  <c r="AK47" i="14"/>
  <c r="AL47" i="14" s="1"/>
  <c r="AH47" i="14"/>
  <c r="AI53" i="14"/>
  <c r="AG53" i="14"/>
  <c r="AN50" i="14"/>
  <c r="AM51" i="14"/>
  <c r="AK51" i="14"/>
  <c r="AL51" i="14" s="1"/>
  <c r="AN51" i="14"/>
  <c r="AH51" i="14"/>
  <c r="AJ53" i="14" l="1"/>
  <c r="AJ47" i="14"/>
  <c r="AO47" i="14"/>
  <c r="AP47" i="14"/>
  <c r="AR48" i="14"/>
  <c r="AQ48" i="14"/>
  <c r="AO49" i="14"/>
  <c r="AR50" i="14"/>
  <c r="AQ50" i="14"/>
  <c r="AP51" i="14"/>
  <c r="AJ52" i="14"/>
  <c r="AP49" i="14"/>
  <c r="AR49" i="14"/>
  <c r="AQ49" i="14"/>
  <c r="AO51" i="14"/>
  <c r="AR51" i="14"/>
  <c r="AQ51" i="14"/>
  <c r="AM52" i="14"/>
  <c r="AK52" i="14"/>
  <c r="AL52" i="14" s="1"/>
  <c r="AH52" i="14"/>
  <c r="AN52" i="14"/>
  <c r="AG54" i="14"/>
  <c r="AI54" i="14"/>
  <c r="AJ54" i="14" l="1"/>
  <c r="AP52" i="14"/>
  <c r="AR52" i="14"/>
  <c r="AQ52" i="14"/>
  <c r="AO52" i="14"/>
  <c r="AR47" i="14"/>
  <c r="AQ47" i="14"/>
  <c r="AM53" i="14"/>
  <c r="AK53" i="14"/>
  <c r="AN53" i="14"/>
  <c r="AH53" i="14"/>
  <c r="AI55" i="14"/>
  <c r="AG55" i="14"/>
  <c r="AL53" i="14" l="1"/>
  <c r="AP53" i="14"/>
  <c r="AO53" i="14"/>
  <c r="AJ55" i="14"/>
  <c r="AI56" i="14"/>
  <c r="AG56" i="14"/>
  <c r="AM54" i="14"/>
  <c r="AK54" i="14"/>
  <c r="AN54" i="14"/>
  <c r="AH54" i="14"/>
  <c r="AJ56" i="14" l="1"/>
  <c r="AQ53" i="14"/>
  <c r="AR53" i="14"/>
  <c r="AL54" i="14"/>
  <c r="AP54" i="14"/>
  <c r="AO54" i="14"/>
  <c r="AN55" i="14"/>
  <c r="AH55" i="14"/>
  <c r="AM55" i="14"/>
  <c r="AK55" i="14"/>
  <c r="AI57" i="14"/>
  <c r="AG57" i="14"/>
  <c r="AJ57" i="14" l="1"/>
  <c r="AL55" i="14"/>
  <c r="AO55" i="14"/>
  <c r="AP55" i="14"/>
  <c r="AR54" i="14"/>
  <c r="AQ54" i="14"/>
  <c r="AM56" i="14"/>
  <c r="AK56" i="14"/>
  <c r="AN56" i="14"/>
  <c r="AH56" i="14"/>
  <c r="AI58" i="14"/>
  <c r="AG58" i="14"/>
  <c r="AJ58" i="14" l="1"/>
  <c r="AL56" i="14"/>
  <c r="AO56" i="14"/>
  <c r="AP56" i="14"/>
  <c r="AQ55" i="14"/>
  <c r="AR55" i="14"/>
  <c r="AI59" i="14"/>
  <c r="AG59" i="14"/>
  <c r="AM57" i="14"/>
  <c r="AK57" i="14"/>
  <c r="AN57" i="14"/>
  <c r="AH57" i="14"/>
  <c r="AL57" i="14" l="1"/>
  <c r="AO57" i="14"/>
  <c r="AP57" i="14"/>
  <c r="AQ56" i="14"/>
  <c r="AR56" i="14"/>
  <c r="AJ59" i="14"/>
  <c r="AI60" i="14"/>
  <c r="AG60" i="14"/>
  <c r="AN58" i="14"/>
  <c r="AH58" i="14"/>
  <c r="AM58" i="14"/>
  <c r="AK58" i="14"/>
  <c r="AL58" i="14" l="1"/>
  <c r="AO58" i="14"/>
  <c r="AP58" i="14"/>
  <c r="AJ60" i="14"/>
  <c r="AQ57" i="14"/>
  <c r="AR57" i="14"/>
  <c r="AM59" i="14"/>
  <c r="AK59" i="14"/>
  <c r="AN59" i="14"/>
  <c r="AH59" i="14"/>
  <c r="AI61" i="14"/>
  <c r="AG61" i="14"/>
  <c r="AJ61" i="14" l="1"/>
  <c r="AL59" i="14"/>
  <c r="AP59" i="14"/>
  <c r="AO59" i="14"/>
  <c r="AR58" i="14"/>
  <c r="AQ58" i="14"/>
  <c r="AN60" i="14"/>
  <c r="AH60" i="14"/>
  <c r="AM60" i="14"/>
  <c r="AK60" i="14"/>
  <c r="AI62" i="14"/>
  <c r="AG62" i="14"/>
  <c r="AJ62" i="14" l="1"/>
  <c r="AL60" i="14"/>
  <c r="AO60" i="14"/>
  <c r="AP60" i="14"/>
  <c r="AR59" i="14"/>
  <c r="AQ59" i="14"/>
  <c r="AI63" i="14"/>
  <c r="AG63" i="14"/>
  <c r="AM61" i="14"/>
  <c r="AK61" i="14"/>
  <c r="AN61" i="14"/>
  <c r="AH61" i="14"/>
  <c r="AR60" i="14" l="1"/>
  <c r="AQ60" i="14"/>
  <c r="AL61" i="14"/>
  <c r="AP61" i="14"/>
  <c r="AO61" i="14"/>
  <c r="AJ63" i="14"/>
  <c r="AM62" i="14"/>
  <c r="AK62" i="14"/>
  <c r="AN62" i="14"/>
  <c r="AH62" i="14"/>
  <c r="AI64" i="14"/>
  <c r="AG64" i="14"/>
  <c r="AJ64" i="14" l="1"/>
  <c r="AL62" i="14"/>
  <c r="AO62" i="14"/>
  <c r="AP62" i="14"/>
  <c r="AR61" i="14"/>
  <c r="AQ61" i="14"/>
  <c r="AI65" i="14"/>
  <c r="AG65" i="14"/>
  <c r="AM63" i="14"/>
  <c r="AK63" i="14"/>
  <c r="AH63" i="14"/>
  <c r="AN63" i="14"/>
  <c r="AL63" i="14" l="1"/>
  <c r="AP63" i="14"/>
  <c r="AO63" i="14"/>
  <c r="AQ62" i="14"/>
  <c r="AR62" i="14"/>
  <c r="AJ65" i="14"/>
  <c r="AN64" i="14"/>
  <c r="AH64" i="14"/>
  <c r="AM64" i="14"/>
  <c r="AK64" i="14"/>
  <c r="AI66" i="14"/>
  <c r="AG66" i="14"/>
  <c r="AL64" i="14" l="1"/>
  <c r="AO64" i="14"/>
  <c r="AP64" i="14"/>
  <c r="AJ66" i="14"/>
  <c r="AR63" i="14"/>
  <c r="AQ63" i="14"/>
  <c r="AN65" i="14"/>
  <c r="AH65" i="14"/>
  <c r="AM65" i="14"/>
  <c r="AK65" i="14"/>
  <c r="AL65" i="14" l="1"/>
  <c r="AO65" i="14"/>
  <c r="AP65" i="14"/>
  <c r="AR64" i="14"/>
  <c r="AQ64" i="14"/>
  <c r="AM66" i="14"/>
  <c r="AK66" i="14"/>
  <c r="AN66" i="14"/>
  <c r="AH66" i="14"/>
  <c r="AL66" i="14" l="1"/>
  <c r="AP66" i="14"/>
  <c r="AO66" i="14"/>
  <c r="AQ65" i="14"/>
  <c r="AR65" i="14"/>
  <c r="AG79" i="14"/>
  <c r="AR66" i="14" l="1"/>
  <c r="AQ66" i="14"/>
  <c r="AH79" i="14"/>
  <c r="M40" i="14" s="1"/>
</calcChain>
</file>

<file path=xl/sharedStrings.xml><?xml version="1.0" encoding="utf-8"?>
<sst xmlns="http://schemas.openxmlformats.org/spreadsheetml/2006/main" count="121" uniqueCount="89">
  <si>
    <t>x</t>
    <phoneticPr fontId="2"/>
  </si>
  <si>
    <t>y</t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</si>
  <si>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</si>
  <si>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2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セツ</t>
    </rPh>
    <rPh sb="1" eb="2">
      <t>テン</t>
    </rPh>
    <phoneticPr fontId="2"/>
  </si>
  <si>
    <t>x1</t>
    <phoneticPr fontId="2"/>
  </si>
  <si>
    <t>y1</t>
    <phoneticPr fontId="2"/>
  </si>
  <si>
    <t>x2</t>
    <phoneticPr fontId="2"/>
  </si>
  <si>
    <t>y2</t>
    <phoneticPr fontId="2"/>
  </si>
  <si>
    <t>(mm)</t>
    <phoneticPr fontId="2"/>
  </si>
  <si>
    <t>(mm)</t>
    <phoneticPr fontId="2"/>
  </si>
  <si>
    <t>Le</t>
    <phoneticPr fontId="2"/>
  </si>
  <si>
    <t>l</t>
    <phoneticPr fontId="2"/>
  </si>
  <si>
    <t>m</t>
    <phoneticPr fontId="2"/>
  </si>
  <si>
    <t>u</t>
    <phoneticPr fontId="2"/>
  </si>
  <si>
    <t>v</t>
    <phoneticPr fontId="2"/>
  </si>
  <si>
    <t>theta</t>
    <phoneticPr fontId="2"/>
  </si>
  <si>
    <t>(radian)</t>
  </si>
  <si>
    <t>(radian)</t>
    <phoneticPr fontId="2"/>
  </si>
  <si>
    <t>Px</t>
    <phoneticPr fontId="2"/>
  </si>
  <si>
    <t>Py</t>
    <phoneticPr fontId="2"/>
  </si>
  <si>
    <t>Mz</t>
    <phoneticPr fontId="2"/>
  </si>
  <si>
    <t>(N)</t>
    <phoneticPr fontId="2"/>
  </si>
  <si>
    <t>(N-mm)</t>
    <phoneticPr fontId="2"/>
  </si>
  <si>
    <t>W</t>
    <phoneticPr fontId="2"/>
  </si>
  <si>
    <t>u1</t>
    <phoneticPr fontId="2"/>
  </si>
  <si>
    <t>v1</t>
    <phoneticPr fontId="2"/>
  </si>
  <si>
    <t>theta1</t>
    <phoneticPr fontId="2"/>
  </si>
  <si>
    <t>u2</t>
    <phoneticPr fontId="2"/>
  </si>
  <si>
    <t>v2</t>
    <phoneticPr fontId="2"/>
  </si>
  <si>
    <t>theta2</t>
    <phoneticPr fontId="2"/>
  </si>
  <si>
    <t>ue1</t>
    <phoneticPr fontId="2"/>
  </si>
  <si>
    <t>ve2</t>
    <phoneticPr fontId="2"/>
  </si>
  <si>
    <t>ve1</t>
    <phoneticPr fontId="2"/>
  </si>
  <si>
    <t>thetae1</t>
    <phoneticPr fontId="2"/>
  </si>
  <si>
    <t>thetae2</t>
    <phoneticPr fontId="2"/>
  </si>
  <si>
    <t>ue2</t>
    <phoneticPr fontId="2"/>
  </si>
  <si>
    <t>p</t>
    <phoneticPr fontId="2"/>
  </si>
  <si>
    <t>q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</si>
  <si>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</si>
  <si>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</si>
  <si>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</si>
  <si>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</si>
  <si>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A</t>
    <phoneticPr fontId="2"/>
  </si>
  <si>
    <t>E</t>
    <phoneticPr fontId="2"/>
  </si>
  <si>
    <t>I</t>
    <phoneticPr fontId="2"/>
  </si>
  <si>
    <t>Ua</t>
    <phoneticPr fontId="2"/>
  </si>
  <si>
    <t>Ub</t>
    <phoneticPr fontId="2"/>
  </si>
  <si>
    <t>節点番号</t>
    <rPh sb="0" eb="1">
      <t>セツ</t>
    </rPh>
    <rPh sb="1" eb="2">
      <t>テン</t>
    </rPh>
    <rPh sb="2" eb="4">
      <t>バンゴウ</t>
    </rPh>
    <phoneticPr fontId="2"/>
  </si>
  <si>
    <t>要素番号</t>
    <rPh sb="0" eb="2">
      <t>ヨウソ</t>
    </rPh>
    <rPh sb="2" eb="4">
      <t>バンゴウ</t>
    </rPh>
    <phoneticPr fontId="2"/>
  </si>
  <si>
    <t>Pye1</t>
    <phoneticPr fontId="2"/>
  </si>
  <si>
    <t>Pye2</t>
    <phoneticPr fontId="2"/>
  </si>
  <si>
    <t>Mze1</t>
    <phoneticPr fontId="2"/>
  </si>
  <si>
    <t>Mze2</t>
    <phoneticPr fontId="2"/>
  </si>
  <si>
    <t>(N-m)</t>
    <phoneticPr fontId="2"/>
  </si>
  <si>
    <t>Pxe1</t>
    <phoneticPr fontId="2"/>
  </si>
  <si>
    <t>Pxe2</t>
    <phoneticPr fontId="2"/>
  </si>
  <si>
    <t>(N)</t>
    <phoneticPr fontId="2"/>
  </si>
  <si>
    <t>(MPa)</t>
    <phoneticPr fontId="2"/>
  </si>
  <si>
    <t>(mm^2)</t>
    <phoneticPr fontId="2"/>
  </si>
  <si>
    <t>(mm^4)</t>
    <phoneticPr fontId="2"/>
  </si>
  <si>
    <t>全ポテンシャルエネルギ</t>
    <rPh sb="0" eb="1">
      <t>ゼン</t>
    </rPh>
    <phoneticPr fontId="2"/>
  </si>
  <si>
    <t>←目的セル</t>
    <rPh sb="1" eb="3">
      <t>モクテキ</t>
    </rPh>
    <phoneticPr fontId="2"/>
  </si>
  <si>
    <t>外力の仕事</t>
    <rPh sb="0" eb="2">
      <t>ガイリョク</t>
    </rPh>
    <rPh sb="3" eb="5">
      <t>シゴト</t>
    </rPh>
    <phoneticPr fontId="2"/>
  </si>
  <si>
    <t>合計</t>
    <rPh sb="0" eb="2">
      <t>ゴウケイ</t>
    </rPh>
    <phoneticPr fontId="2"/>
  </si>
  <si>
    <t>歪エネルギ</t>
    <rPh sb="0" eb="1">
      <t>ヒズミ</t>
    </rPh>
    <phoneticPr fontId="2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</si>
  <si>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ヘンイ</t>
    </rPh>
    <phoneticPr fontId="2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</si>
  <si>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2</t>
    </r>
    <rPh sb="0" eb="1">
      <t>セツ</t>
    </rPh>
    <rPh sb="1" eb="2">
      <t>テン</t>
    </rPh>
    <rPh sb="2" eb="4">
      <t>ヘンイ</t>
    </rPh>
    <phoneticPr fontId="2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</si>
  <si>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ザヒョウ</t>
    </rPh>
    <phoneticPr fontId="2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</si>
  <si>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 xml:space="preserve"> 2</t>
    </r>
    <rPh sb="0" eb="1">
      <t>セツ</t>
    </rPh>
    <rPh sb="1" eb="2">
      <t>テン</t>
    </rPh>
    <rPh sb="2" eb="4">
      <t>ザヒョウ</t>
    </rPh>
    <phoneticPr fontId="2"/>
  </si>
  <si>
    <t>方向余弦</t>
    <rPh sb="0" eb="2">
      <t>ホウコウ</t>
    </rPh>
    <rPh sb="2" eb="4">
      <t>ヨゲン</t>
    </rPh>
    <phoneticPr fontId="2"/>
  </si>
  <si>
    <t>長さ</t>
    <rPh sb="0" eb="1">
      <t>ナガ</t>
    </rPh>
    <phoneticPr fontId="2"/>
  </si>
  <si>
    <t>変位関数の係数</t>
    <rPh sb="0" eb="2">
      <t>ヘンイ</t>
    </rPh>
    <rPh sb="2" eb="4">
      <t>カンスウ</t>
    </rPh>
    <rPh sb="5" eb="7">
      <t>ケイスウ</t>
    </rPh>
    <phoneticPr fontId="2"/>
  </si>
  <si>
    <t>変数セル</t>
    <rPh sb="0" eb="2">
      <t>ヘンスウ</t>
    </rPh>
    <phoneticPr fontId="2"/>
  </si>
  <si>
    <t>２次元梁　線形解析ツール</t>
    <rPh sb="1" eb="3">
      <t>ジゲン</t>
    </rPh>
    <rPh sb="3" eb="4">
      <t>ハリ</t>
    </rPh>
    <rPh sb="5" eb="7">
      <t>センケイ</t>
    </rPh>
    <rPh sb="7" eb="9">
      <t>カイセキ</t>
    </rPh>
    <phoneticPr fontId="2"/>
  </si>
  <si>
    <t>節点座標</t>
    <rPh sb="0" eb="1">
      <t>セツ</t>
    </rPh>
    <rPh sb="1" eb="2">
      <t>テン</t>
    </rPh>
    <rPh sb="2" eb="4">
      <t>ザヒョウ</t>
    </rPh>
    <phoneticPr fontId="2"/>
  </si>
  <si>
    <t>節点変位</t>
    <rPh sb="0" eb="1">
      <t>セツ</t>
    </rPh>
    <rPh sb="1" eb="2">
      <t>テン</t>
    </rPh>
    <rPh sb="2" eb="4">
      <t>ヘンイ</t>
    </rPh>
    <phoneticPr fontId="2"/>
  </si>
  <si>
    <t>外力</t>
    <rPh sb="0" eb="2">
      <t>ガイリョク</t>
    </rPh>
    <phoneticPr fontId="2"/>
  </si>
  <si>
    <r>
      <rPr>
        <sz val="11"/>
        <color theme="1"/>
        <rFont val="ＭＳ Ｐゴシック"/>
        <family val="3"/>
        <charset val="128"/>
      </rPr>
      <t>入力するセル</t>
    </r>
    <rPh sb="0" eb="2">
      <t>ニュウリョク</t>
    </rPh>
    <phoneticPr fontId="2"/>
  </si>
  <si>
    <r>
      <t>LOOKUP</t>
    </r>
    <r>
      <rPr>
        <sz val="11"/>
        <color rgb="FFFF0000"/>
        <rFont val="ＭＳ Ｐゴシック"/>
        <family val="3"/>
        <charset val="128"/>
      </rPr>
      <t>関数でデータ作成</t>
    </r>
    <rPh sb="6" eb="8">
      <t>カンスウ</t>
    </rPh>
    <rPh sb="12" eb="14">
      <t>サクセイ</t>
    </rPh>
    <phoneticPr fontId="2"/>
  </si>
  <si>
    <t>節点データ</t>
    <rPh sb="0" eb="1">
      <t>セツ</t>
    </rPh>
    <rPh sb="1" eb="2">
      <t>テン</t>
    </rPh>
    <phoneticPr fontId="2"/>
  </si>
  <si>
    <t>要素データ</t>
    <rPh sb="0" eb="2">
      <t>ヨウソ</t>
    </rPh>
    <phoneticPr fontId="2"/>
  </si>
  <si>
    <r>
      <rPr>
        <sz val="11"/>
        <color theme="1"/>
        <rFont val="ＭＳ Ｐゴシック"/>
        <family val="3"/>
        <charset val="128"/>
      </rPr>
      <t>作成：滝　敏美</t>
    </r>
    <r>
      <rPr>
        <sz val="11"/>
        <color theme="1"/>
        <rFont val="Arial"/>
        <family val="2"/>
      </rPr>
      <t xml:space="preserve"> 2019/05/09</t>
    </r>
    <rPh sb="0" eb="2">
      <t>サクセイ</t>
    </rPh>
    <rPh sb="3" eb="4">
      <t>タキ</t>
    </rPh>
    <rPh sb="5" eb="7">
      <t>トシミ</t>
    </rPh>
    <phoneticPr fontId="2"/>
  </si>
  <si>
    <t>節点力（要素座標系）</t>
    <rPh sb="0" eb="1">
      <t>セツ</t>
    </rPh>
    <rPh sb="1" eb="2">
      <t>テン</t>
    </rPh>
    <rPh sb="2" eb="3">
      <t>リョク</t>
    </rPh>
    <rPh sb="4" eb="6">
      <t>ヨウソ</t>
    </rPh>
    <rPh sb="6" eb="8">
      <t>ザヒョウ</t>
    </rPh>
    <rPh sb="8" eb="9">
      <t>ケイ</t>
    </rPh>
    <phoneticPr fontId="2"/>
  </si>
  <si>
    <t>Px1</t>
    <phoneticPr fontId="2"/>
  </si>
  <si>
    <t>Px2</t>
    <phoneticPr fontId="2"/>
  </si>
  <si>
    <t>(N)</t>
    <phoneticPr fontId="2"/>
  </si>
  <si>
    <t>Py1</t>
    <phoneticPr fontId="2"/>
  </si>
  <si>
    <t>Py2</t>
    <phoneticPr fontId="2"/>
  </si>
  <si>
    <t>節点力（全体座標系）</t>
    <rPh sb="0" eb="1">
      <t>セツ</t>
    </rPh>
    <rPh sb="1" eb="2">
      <t>テン</t>
    </rPh>
    <rPh sb="2" eb="3">
      <t>リョク</t>
    </rPh>
    <rPh sb="4" eb="6">
      <t>ゼンタイ</t>
    </rPh>
    <rPh sb="6" eb="8">
      <t>ザヒョウ</t>
    </rPh>
    <rPh sb="8" eb="9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</si>
</sst>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Arial"/>
      <family val="2"/>
    </font>
    <font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3" borderId="0" xfId="0" applyFont="1" applyFill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4" fillId="5" borderId="0" xfId="0" applyFont="1" applyFill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177" fontId="1" fillId="3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139700</xdr:colOff>
      <xdr:row>25</xdr:row>
      <xdr:rowOff>203200</xdr:rowOff>
    </xdr:from>
    <xdr:to>
      <xdr:col>42</xdr:col>
      <xdr:colOff>244475</xdr:colOff>
      <xdr:row>40</xdr:row>
      <xdr:rowOff>146050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2400" y="5918200"/>
          <a:ext cx="5502275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469900</xdr:colOff>
      <xdr:row>9</xdr:row>
      <xdr:rowOff>203200</xdr:rowOff>
    </xdr:from>
    <xdr:to>
      <xdr:col>24</xdr:col>
      <xdr:colOff>323850</xdr:colOff>
      <xdr:row>37</xdr:row>
      <xdr:rowOff>69850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17200" y="2260600"/>
          <a:ext cx="6026150" cy="6267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9"/>
  <sheetViews>
    <sheetView showGridLines="0" tabSelected="1" zoomScale="75" zoomScaleNormal="75" workbookViewId="0">
      <pane xSplit="3" topLeftCell="D1" activePane="topRight" state="frozen"/>
      <selection pane="topRight" activeCell="K28" sqref="K28"/>
    </sheetView>
  </sheetViews>
  <sheetFormatPr defaultRowHeight="18" customHeight="1" x14ac:dyDescent="0.15"/>
  <cols>
    <col min="1" max="1" width="5.75" style="1" customWidth="1"/>
    <col min="2" max="7" width="9" style="1"/>
    <col min="8" max="8" width="8.625" style="1" customWidth="1"/>
    <col min="9" max="9" width="9" style="1"/>
    <col min="10" max="10" width="9" style="1" customWidth="1"/>
    <col min="11" max="11" width="11.25" style="1" customWidth="1"/>
    <col min="12" max="12" width="9" style="1" customWidth="1"/>
    <col min="13" max="13" width="8.375" style="1" customWidth="1"/>
    <col min="14" max="15" width="9" style="1"/>
    <col min="16" max="16" width="9" style="1" customWidth="1"/>
    <col min="17" max="24" width="9" style="1"/>
    <col min="25" max="25" width="8.875" style="1" customWidth="1"/>
    <col min="26" max="31" width="7" style="1" customWidth="1"/>
    <col min="32" max="32" width="8.5" style="1" customWidth="1"/>
    <col min="33" max="33" width="8.75" style="1" customWidth="1"/>
    <col min="34" max="34" width="7.875" style="1" customWidth="1"/>
    <col min="35" max="35" width="8.5" style="1" customWidth="1"/>
    <col min="36" max="37" width="8.625" style="1" customWidth="1"/>
    <col min="38" max="38" width="8.5" style="1" customWidth="1"/>
    <col min="39" max="39" width="9.5" style="1" customWidth="1"/>
    <col min="40" max="16384" width="9" style="1"/>
  </cols>
  <sheetData>
    <row r="1" spans="1:19" ht="18" customHeight="1" x14ac:dyDescent="0.15">
      <c r="A1" s="3" t="s">
        <v>73</v>
      </c>
      <c r="J1" s="1" t="s">
        <v>81</v>
      </c>
    </row>
    <row r="2" spans="1:19" ht="18" customHeight="1" x14ac:dyDescent="0.15">
      <c r="A2" s="3"/>
    </row>
    <row r="3" spans="1:19" ht="18" customHeight="1" x14ac:dyDescent="0.15">
      <c r="A3" s="23" t="s">
        <v>79</v>
      </c>
    </row>
    <row r="4" spans="1:19" ht="18" customHeight="1" x14ac:dyDescent="0.15">
      <c r="C4" s="28" t="s">
        <v>74</v>
      </c>
      <c r="D4" s="29"/>
      <c r="E4" s="28" t="s">
        <v>75</v>
      </c>
      <c r="F4" s="30"/>
      <c r="G4" s="31"/>
      <c r="H4" s="28" t="s">
        <v>76</v>
      </c>
      <c r="I4" s="32"/>
      <c r="J4" s="29"/>
      <c r="K4" s="16" t="s">
        <v>62</v>
      </c>
    </row>
    <row r="5" spans="1:19" ht="18" customHeight="1" x14ac:dyDescent="0.15">
      <c r="B5" s="9" t="s">
        <v>47</v>
      </c>
      <c r="C5" s="10" t="s">
        <v>0</v>
      </c>
      <c r="D5" s="10" t="s">
        <v>1</v>
      </c>
      <c r="E5" s="10" t="s">
        <v>13</v>
      </c>
      <c r="F5" s="10" t="s">
        <v>14</v>
      </c>
      <c r="G5" s="10" t="s">
        <v>15</v>
      </c>
      <c r="H5" s="10" t="s">
        <v>18</v>
      </c>
      <c r="I5" s="10" t="s">
        <v>19</v>
      </c>
      <c r="J5" s="10" t="s">
        <v>20</v>
      </c>
      <c r="K5" s="10" t="s">
        <v>23</v>
      </c>
    </row>
    <row r="6" spans="1:19" ht="18" customHeight="1" x14ac:dyDescent="0.15">
      <c r="B6" s="8"/>
      <c r="C6" s="8" t="s">
        <v>8</v>
      </c>
      <c r="D6" s="8" t="s">
        <v>9</v>
      </c>
      <c r="E6" s="8" t="s">
        <v>8</v>
      </c>
      <c r="F6" s="8" t="s">
        <v>8</v>
      </c>
      <c r="G6" s="8" t="s">
        <v>17</v>
      </c>
      <c r="H6" s="8" t="s">
        <v>21</v>
      </c>
      <c r="I6" s="8" t="s">
        <v>21</v>
      </c>
      <c r="J6" s="8" t="s">
        <v>22</v>
      </c>
      <c r="K6" s="8" t="s">
        <v>22</v>
      </c>
      <c r="M6" s="13"/>
      <c r="N6" s="17" t="s">
        <v>77</v>
      </c>
    </row>
    <row r="7" spans="1:19" ht="18" customHeight="1" x14ac:dyDescent="0.15">
      <c r="A7" s="24">
        <v>1</v>
      </c>
      <c r="B7" s="6">
        <v>1</v>
      </c>
      <c r="C7" s="6">
        <v>0</v>
      </c>
      <c r="D7" s="6">
        <v>0</v>
      </c>
      <c r="E7" s="26">
        <v>2.8383505214121134E-2</v>
      </c>
      <c r="F7" s="26">
        <v>-4.1652386201570399</v>
      </c>
      <c r="G7" s="26">
        <v>-1.8238201125703072E-2</v>
      </c>
      <c r="H7" s="6">
        <v>0</v>
      </c>
      <c r="I7" s="6">
        <v>-45000</v>
      </c>
      <c r="J7" s="6">
        <v>0</v>
      </c>
      <c r="K7" s="15">
        <f>E7*H7+F7*I7+G7*J7</f>
        <v>187435.7379070668</v>
      </c>
      <c r="M7" s="2"/>
      <c r="N7" s="3" t="s">
        <v>72</v>
      </c>
    </row>
    <row r="8" spans="1:19" ht="18" customHeight="1" x14ac:dyDescent="0.15">
      <c r="A8" s="24">
        <v>2</v>
      </c>
      <c r="B8" s="6">
        <v>2</v>
      </c>
      <c r="C8" s="6">
        <v>150</v>
      </c>
      <c r="D8" s="6">
        <v>0</v>
      </c>
      <c r="E8" s="26">
        <v>2.6612237753328386E-2</v>
      </c>
      <c r="F8" s="26">
        <v>-6.5698573701784104</v>
      </c>
      <c r="G8" s="26">
        <v>-1.0800862688287624E-2</v>
      </c>
      <c r="H8" s="6">
        <v>0</v>
      </c>
      <c r="I8" s="6">
        <v>-22000</v>
      </c>
      <c r="J8" s="6">
        <v>0</v>
      </c>
      <c r="K8" s="15">
        <f t="shared" ref="K8:K39" si="0">E8*H8+F8*I8+G8*J8</f>
        <v>144536.86214392504</v>
      </c>
    </row>
    <row r="9" spans="1:19" ht="18" customHeight="1" x14ac:dyDescent="0.15">
      <c r="A9" s="24">
        <v>3</v>
      </c>
      <c r="B9" s="6">
        <v>3</v>
      </c>
      <c r="C9" s="6">
        <v>400</v>
      </c>
      <c r="D9" s="6">
        <v>0</v>
      </c>
      <c r="E9" s="26">
        <v>2.3769071893106841E-2</v>
      </c>
      <c r="F9" s="26">
        <v>-6.5779416048983759</v>
      </c>
      <c r="G9" s="26">
        <v>7.750632384729143E-3</v>
      </c>
      <c r="H9" s="6">
        <v>0</v>
      </c>
      <c r="I9" s="6"/>
      <c r="J9" s="6">
        <v>0</v>
      </c>
      <c r="K9" s="15">
        <f t="shared" si="0"/>
        <v>0</v>
      </c>
    </row>
    <row r="10" spans="1:19" ht="18" customHeight="1" x14ac:dyDescent="0.15">
      <c r="A10" s="24">
        <v>4</v>
      </c>
      <c r="B10" s="6">
        <v>4</v>
      </c>
      <c r="C10" s="6">
        <v>600</v>
      </c>
      <c r="D10" s="6">
        <v>0</v>
      </c>
      <c r="E10" s="26">
        <v>2.1580845921200315E-2</v>
      </c>
      <c r="F10" s="26">
        <v>-4.6423809436112027</v>
      </c>
      <c r="G10" s="26">
        <v>9.6942185065714889E-3</v>
      </c>
      <c r="H10" s="6">
        <v>0</v>
      </c>
      <c r="I10" s="6"/>
      <c r="J10" s="6">
        <v>0</v>
      </c>
      <c r="K10" s="15">
        <f t="shared" si="0"/>
        <v>0</v>
      </c>
    </row>
    <row r="11" spans="1:19" ht="18" customHeight="1" x14ac:dyDescent="0.15">
      <c r="A11" s="24">
        <v>5</v>
      </c>
      <c r="B11" s="6">
        <v>5</v>
      </c>
      <c r="C11" s="6">
        <v>800</v>
      </c>
      <c r="D11" s="6">
        <v>0</v>
      </c>
      <c r="E11" s="26">
        <v>1.9424460178500042E-2</v>
      </c>
      <c r="F11" s="26">
        <v>-3.4645566573632154</v>
      </c>
      <c r="G11" s="26">
        <v>1.7326815226862931E-4</v>
      </c>
      <c r="H11" s="6">
        <v>0</v>
      </c>
      <c r="I11" s="6">
        <v>-30000</v>
      </c>
      <c r="J11" s="6">
        <v>0</v>
      </c>
      <c r="K11" s="15">
        <f t="shared" si="0"/>
        <v>103936.69972089646</v>
      </c>
    </row>
    <row r="12" spans="1:19" ht="18" customHeight="1" x14ac:dyDescent="0.15">
      <c r="A12" s="24">
        <v>6</v>
      </c>
      <c r="B12" s="6">
        <v>6</v>
      </c>
      <c r="C12" s="6">
        <v>950</v>
      </c>
      <c r="D12" s="6">
        <v>0</v>
      </c>
      <c r="E12" s="26">
        <v>1.7863338034890239E-2</v>
      </c>
      <c r="F12" s="26">
        <v>-3.8708305077543805</v>
      </c>
      <c r="G12" s="26">
        <v>-2.7672010208397908E-3</v>
      </c>
      <c r="H12" s="6">
        <v>0</v>
      </c>
      <c r="I12" s="6">
        <v>-18000</v>
      </c>
      <c r="J12" s="6">
        <v>0</v>
      </c>
      <c r="K12" s="15">
        <f t="shared" si="0"/>
        <v>69674.94913957885</v>
      </c>
    </row>
    <row r="13" spans="1:19" ht="18" customHeight="1" x14ac:dyDescent="0.15">
      <c r="A13" s="24">
        <v>7</v>
      </c>
      <c r="B13" s="6">
        <v>7</v>
      </c>
      <c r="C13" s="6">
        <v>1200</v>
      </c>
      <c r="D13" s="6">
        <v>0</v>
      </c>
      <c r="E13" s="26">
        <v>1.5225614064354727E-2</v>
      </c>
      <c r="F13" s="26">
        <v>-3.7784050580021526</v>
      </c>
      <c r="G13" s="26">
        <v>2.0363239335294777E-3</v>
      </c>
      <c r="H13" s="6">
        <v>0</v>
      </c>
      <c r="I13" s="6"/>
      <c r="J13" s="6">
        <v>0</v>
      </c>
      <c r="K13" s="15">
        <f t="shared" si="0"/>
        <v>0</v>
      </c>
      <c r="S13"/>
    </row>
    <row r="14" spans="1:19" ht="18" customHeight="1" x14ac:dyDescent="0.15">
      <c r="A14" s="24">
        <v>8</v>
      </c>
      <c r="B14" s="6">
        <v>8</v>
      </c>
      <c r="C14" s="6">
        <v>1400</v>
      </c>
      <c r="D14" s="6">
        <v>0</v>
      </c>
      <c r="E14" s="26">
        <v>1.3181534583193754E-2</v>
      </c>
      <c r="F14" s="26">
        <v>-3.5279305338115949</v>
      </c>
      <c r="G14" s="26">
        <v>-4.7255741030188098E-4</v>
      </c>
      <c r="H14" s="6">
        <v>0</v>
      </c>
      <c r="I14" s="6"/>
      <c r="J14" s="6">
        <v>0</v>
      </c>
      <c r="K14" s="15">
        <f t="shared" si="0"/>
        <v>0</v>
      </c>
    </row>
    <row r="15" spans="1:19" ht="18" customHeight="1" x14ac:dyDescent="0.15">
      <c r="A15" s="24">
        <v>9</v>
      </c>
      <c r="B15" s="6">
        <v>9</v>
      </c>
      <c r="C15" s="6">
        <v>1600</v>
      </c>
      <c r="D15" s="6">
        <v>0</v>
      </c>
      <c r="E15" s="26">
        <v>1.1346919156199229E-2</v>
      </c>
      <c r="F15" s="26">
        <v>-4.3431228342328252</v>
      </c>
      <c r="G15" s="26">
        <v>-8.6203446778219828E-3</v>
      </c>
      <c r="H15" s="6">
        <v>0</v>
      </c>
      <c r="I15" s="6">
        <v>-45000</v>
      </c>
      <c r="J15" s="6">
        <v>0</v>
      </c>
      <c r="K15" s="15">
        <f t="shared" si="0"/>
        <v>195440.52754047714</v>
      </c>
    </row>
    <row r="16" spans="1:19" ht="18" customHeight="1" x14ac:dyDescent="0.15">
      <c r="A16" s="24">
        <v>10</v>
      </c>
      <c r="B16" s="6">
        <v>10</v>
      </c>
      <c r="C16" s="6">
        <v>1750</v>
      </c>
      <c r="D16" s="6">
        <v>0</v>
      </c>
      <c r="E16" s="26">
        <v>9.1690420815066353E-3</v>
      </c>
      <c r="F16" s="26">
        <v>-5.8640421386238808</v>
      </c>
      <c r="G16" s="26">
        <v>-8.678356974620308E-3</v>
      </c>
      <c r="H16" s="6">
        <v>0</v>
      </c>
      <c r="I16" s="6">
        <v>-18000</v>
      </c>
      <c r="J16" s="6">
        <v>0</v>
      </c>
      <c r="K16" s="15">
        <f t="shared" si="0"/>
        <v>105552.75849522985</v>
      </c>
    </row>
    <row r="17" spans="1:11" ht="18" customHeight="1" x14ac:dyDescent="0.15">
      <c r="A17" s="24">
        <v>11</v>
      </c>
      <c r="B17" s="6">
        <v>11</v>
      </c>
      <c r="C17" s="6">
        <v>2000</v>
      </c>
      <c r="D17" s="6">
        <v>0</v>
      </c>
      <c r="E17" s="26">
        <v>5.5930756823648247E-3</v>
      </c>
      <c r="F17" s="26">
        <v>-6.4415013389687292</v>
      </c>
      <c r="G17" s="26">
        <v>3.0249886989738351E-3</v>
      </c>
      <c r="H17" s="6">
        <v>0</v>
      </c>
      <c r="I17" s="6"/>
      <c r="J17" s="6">
        <v>0</v>
      </c>
      <c r="K17" s="15">
        <f t="shared" si="0"/>
        <v>0</v>
      </c>
    </row>
    <row r="18" spans="1:11" ht="18" customHeight="1" x14ac:dyDescent="0.15">
      <c r="A18" s="24">
        <v>12</v>
      </c>
      <c r="B18" s="6">
        <v>12</v>
      </c>
      <c r="C18" s="6">
        <v>2200</v>
      </c>
      <c r="D18" s="6">
        <v>0</v>
      </c>
      <c r="E18" s="26">
        <v>2.7800154354248544E-3</v>
      </c>
      <c r="F18" s="26">
        <v>-5.2806354637843098</v>
      </c>
      <c r="G18" s="26">
        <v>7.9221052582856936E-3</v>
      </c>
      <c r="H18" s="6">
        <v>0</v>
      </c>
      <c r="I18" s="6"/>
      <c r="J18" s="6">
        <v>0</v>
      </c>
      <c r="K18" s="15">
        <f t="shared" si="0"/>
        <v>0</v>
      </c>
    </row>
    <row r="19" spans="1:11" ht="18" customHeight="1" x14ac:dyDescent="0.15">
      <c r="A19" s="24">
        <v>13</v>
      </c>
      <c r="B19" s="6">
        <v>13</v>
      </c>
      <c r="C19" s="6">
        <v>2400</v>
      </c>
      <c r="D19" s="6">
        <v>0</v>
      </c>
      <c r="E19" s="27">
        <v>0</v>
      </c>
      <c r="F19" s="26">
        <v>-3.5372858104415457</v>
      </c>
      <c r="G19" s="26">
        <v>8.8498262108801674E-3</v>
      </c>
      <c r="H19" s="6">
        <v>0</v>
      </c>
      <c r="I19" s="6">
        <v>-50000</v>
      </c>
      <c r="J19" s="6">
        <v>0</v>
      </c>
      <c r="K19" s="15">
        <f t="shared" si="0"/>
        <v>176864.2905220773</v>
      </c>
    </row>
    <row r="20" spans="1:11" ht="18" customHeight="1" x14ac:dyDescent="0.15">
      <c r="A20" s="24">
        <v>14</v>
      </c>
      <c r="B20" s="6">
        <v>14</v>
      </c>
      <c r="C20" s="6">
        <v>0</v>
      </c>
      <c r="D20" s="6">
        <v>-200</v>
      </c>
      <c r="E20" s="26">
        <v>-2.3090717534094356</v>
      </c>
      <c r="F20" s="26">
        <v>-3.3321908660279442</v>
      </c>
      <c r="G20" s="26">
        <v>-5.8633981073389916E-3</v>
      </c>
      <c r="H20" s="6">
        <v>0</v>
      </c>
      <c r="I20" s="6"/>
      <c r="J20" s="6">
        <v>0</v>
      </c>
      <c r="K20" s="15">
        <f t="shared" si="0"/>
        <v>0</v>
      </c>
    </row>
    <row r="21" spans="1:11" ht="18" customHeight="1" x14ac:dyDescent="0.15">
      <c r="A21" s="24">
        <v>15</v>
      </c>
      <c r="B21" s="6">
        <v>15</v>
      </c>
      <c r="C21" s="6">
        <v>0</v>
      </c>
      <c r="D21" s="6">
        <v>-400</v>
      </c>
      <c r="E21" s="26">
        <v>-2.6076522192350575</v>
      </c>
      <c r="F21" s="26">
        <v>-2.4991431749742921</v>
      </c>
      <c r="G21" s="26">
        <v>2.1505098986152127E-3</v>
      </c>
      <c r="H21" s="6">
        <v>0</v>
      </c>
      <c r="I21" s="6"/>
      <c r="J21" s="6">
        <v>0</v>
      </c>
      <c r="K21" s="15">
        <f t="shared" si="0"/>
        <v>0</v>
      </c>
    </row>
    <row r="22" spans="1:11" ht="18" customHeight="1" x14ac:dyDescent="0.15">
      <c r="A22" s="24">
        <v>16</v>
      </c>
      <c r="B22" s="6">
        <v>16</v>
      </c>
      <c r="C22" s="6">
        <v>0</v>
      </c>
      <c r="D22" s="6">
        <v>-600</v>
      </c>
      <c r="E22" s="26">
        <v>-1.7402437197244069</v>
      </c>
      <c r="F22" s="26">
        <v>-1.6660954294932411</v>
      </c>
      <c r="G22" s="26">
        <v>5.7964501725721691E-3</v>
      </c>
      <c r="H22" s="6">
        <v>0</v>
      </c>
      <c r="I22" s="6"/>
      <c r="J22" s="6">
        <v>0</v>
      </c>
      <c r="K22" s="15">
        <f t="shared" si="0"/>
        <v>0</v>
      </c>
    </row>
    <row r="23" spans="1:11" ht="18" customHeight="1" x14ac:dyDescent="0.15">
      <c r="A23" s="24">
        <v>17</v>
      </c>
      <c r="B23" s="6">
        <v>17</v>
      </c>
      <c r="C23" s="6">
        <v>0</v>
      </c>
      <c r="D23" s="6">
        <v>-800</v>
      </c>
      <c r="E23" s="26">
        <v>-0.58024260592542387</v>
      </c>
      <c r="F23" s="26">
        <v>-0.83304773031456825</v>
      </c>
      <c r="G23" s="26">
        <v>5.0764976662906643E-3</v>
      </c>
      <c r="H23" s="6">
        <v>0</v>
      </c>
      <c r="I23" s="6"/>
      <c r="J23" s="6">
        <v>0</v>
      </c>
      <c r="K23" s="15">
        <f t="shared" si="0"/>
        <v>0</v>
      </c>
    </row>
    <row r="24" spans="1:11" ht="18" customHeight="1" x14ac:dyDescent="0.15">
      <c r="A24" s="24">
        <v>18</v>
      </c>
      <c r="B24" s="6">
        <v>18</v>
      </c>
      <c r="C24" s="6">
        <v>0</v>
      </c>
      <c r="D24" s="6">
        <v>-1000</v>
      </c>
      <c r="E24" s="27">
        <v>0</v>
      </c>
      <c r="F24" s="27">
        <v>0</v>
      </c>
      <c r="G24" s="27">
        <v>0</v>
      </c>
      <c r="H24" s="6">
        <v>0</v>
      </c>
      <c r="I24" s="6"/>
      <c r="J24" s="6">
        <v>0</v>
      </c>
      <c r="K24" s="15">
        <f t="shared" si="0"/>
        <v>0</v>
      </c>
    </row>
    <row r="25" spans="1:11" ht="18" customHeight="1" x14ac:dyDescent="0.15">
      <c r="A25" s="24">
        <v>19</v>
      </c>
      <c r="B25" s="6">
        <v>19</v>
      </c>
      <c r="C25" s="6">
        <v>800</v>
      </c>
      <c r="D25" s="6">
        <v>-200</v>
      </c>
      <c r="E25" s="26">
        <v>3.6826633327611512E-2</v>
      </c>
      <c r="F25" s="26">
        <v>-2.7716453383801225</v>
      </c>
      <c r="G25" s="26">
        <v>1.890795045828791E-5</v>
      </c>
      <c r="H25" s="6">
        <v>0</v>
      </c>
      <c r="I25" s="6"/>
      <c r="J25" s="6">
        <v>0</v>
      </c>
      <c r="K25" s="15">
        <f t="shared" si="0"/>
        <v>0</v>
      </c>
    </row>
    <row r="26" spans="1:11" ht="18" customHeight="1" x14ac:dyDescent="0.15">
      <c r="A26" s="24">
        <v>20</v>
      </c>
      <c r="B26" s="6">
        <v>20</v>
      </c>
      <c r="C26" s="6">
        <v>800</v>
      </c>
      <c r="D26" s="6">
        <v>-400</v>
      </c>
      <c r="E26" s="26">
        <v>3.1537403351005792E-2</v>
      </c>
      <c r="F26" s="26">
        <v>-2.0787339708596986</v>
      </c>
      <c r="G26" s="26">
        <v>-6.720417083325492E-5</v>
      </c>
      <c r="H26" s="6">
        <v>0</v>
      </c>
      <c r="I26" s="6"/>
      <c r="J26" s="6">
        <v>0</v>
      </c>
      <c r="K26" s="15">
        <f t="shared" si="0"/>
        <v>0</v>
      </c>
    </row>
    <row r="27" spans="1:11" ht="18" customHeight="1" x14ac:dyDescent="0.15">
      <c r="A27" s="24">
        <v>21</v>
      </c>
      <c r="B27" s="6">
        <v>21</v>
      </c>
      <c r="C27" s="6">
        <v>800</v>
      </c>
      <c r="D27" s="6">
        <v>-600</v>
      </c>
      <c r="E27" s="26">
        <v>1.6299327001621171E-2</v>
      </c>
      <c r="F27" s="26">
        <v>-1.3858226279514696</v>
      </c>
      <c r="G27" s="26">
        <v>-6.7889125862099822E-5</v>
      </c>
      <c r="H27" s="6">
        <v>0</v>
      </c>
      <c r="I27" s="6"/>
      <c r="J27" s="6">
        <v>0</v>
      </c>
      <c r="K27" s="15">
        <f t="shared" si="0"/>
        <v>0</v>
      </c>
    </row>
    <row r="28" spans="1:11" ht="18" customHeight="1" x14ac:dyDescent="0.15">
      <c r="A28" s="24">
        <v>22</v>
      </c>
      <c r="B28" s="6">
        <v>22</v>
      </c>
      <c r="C28" s="6">
        <v>800</v>
      </c>
      <c r="D28" s="6">
        <v>-800</v>
      </c>
      <c r="E28" s="26">
        <v>4.7165665434218519E-3</v>
      </c>
      <c r="F28" s="26">
        <v>-0.69291129674129226</v>
      </c>
      <c r="G28" s="26">
        <v>-4.3306811549973024E-5</v>
      </c>
      <c r="H28" s="6">
        <v>0</v>
      </c>
      <c r="I28" s="6"/>
      <c r="J28" s="6">
        <v>0</v>
      </c>
      <c r="K28" s="15">
        <f t="shared" si="0"/>
        <v>0</v>
      </c>
    </row>
    <row r="29" spans="1:11" ht="18" customHeight="1" x14ac:dyDescent="0.15">
      <c r="A29" s="24">
        <v>23</v>
      </c>
      <c r="B29" s="6">
        <v>23</v>
      </c>
      <c r="C29" s="6">
        <v>800</v>
      </c>
      <c r="D29" s="6">
        <v>-1000</v>
      </c>
      <c r="E29" s="27">
        <v>0</v>
      </c>
      <c r="F29" s="27">
        <v>0</v>
      </c>
      <c r="G29" s="27">
        <v>0</v>
      </c>
      <c r="H29" s="6">
        <v>0</v>
      </c>
      <c r="I29" s="6"/>
      <c r="J29" s="6">
        <v>0</v>
      </c>
      <c r="K29" s="15">
        <f t="shared" si="0"/>
        <v>0</v>
      </c>
    </row>
    <row r="30" spans="1:11" ht="18" customHeight="1" x14ac:dyDescent="0.15">
      <c r="A30" s="24">
        <v>24</v>
      </c>
      <c r="B30" s="6">
        <v>24</v>
      </c>
      <c r="C30" s="6">
        <v>1600</v>
      </c>
      <c r="D30" s="6">
        <v>-200</v>
      </c>
      <c r="E30" s="26">
        <v>-1.093409437303601</v>
      </c>
      <c r="F30" s="26">
        <v>-3.4744983027198426</v>
      </c>
      <c r="G30" s="26">
        <v>-2.771120874483069E-3</v>
      </c>
      <c r="H30" s="6">
        <v>0</v>
      </c>
      <c r="I30" s="6"/>
      <c r="J30" s="6">
        <v>0</v>
      </c>
      <c r="K30" s="15">
        <f t="shared" si="0"/>
        <v>0</v>
      </c>
    </row>
    <row r="31" spans="1:11" ht="18" customHeight="1" x14ac:dyDescent="0.15">
      <c r="A31" s="24">
        <v>25</v>
      </c>
      <c r="B31" s="6">
        <v>25</v>
      </c>
      <c r="C31" s="6">
        <v>1600</v>
      </c>
      <c r="D31" s="6">
        <v>-400</v>
      </c>
      <c r="E31" s="26">
        <v>-1.2344761414523033</v>
      </c>
      <c r="F31" s="26">
        <v>-2.6058737174745406</v>
      </c>
      <c r="G31" s="26">
        <v>1.0165085820846278E-3</v>
      </c>
      <c r="H31" s="6">
        <v>0</v>
      </c>
      <c r="I31" s="6"/>
      <c r="J31" s="6">
        <v>0</v>
      </c>
      <c r="K31" s="15">
        <f t="shared" si="0"/>
        <v>0</v>
      </c>
    </row>
    <row r="32" spans="1:11" ht="18" customHeight="1" x14ac:dyDescent="0.15">
      <c r="A32" s="24">
        <v>26</v>
      </c>
      <c r="B32" s="6">
        <v>26</v>
      </c>
      <c r="C32" s="6">
        <v>1600</v>
      </c>
      <c r="D32" s="6">
        <v>-600</v>
      </c>
      <c r="E32" s="26">
        <v>-0.82405530923232884</v>
      </c>
      <c r="F32" s="26">
        <v>-1.7372491469575948</v>
      </c>
      <c r="G32" s="26">
        <v>2.7436884656865334E-3</v>
      </c>
      <c r="H32" s="6">
        <v>0</v>
      </c>
      <c r="I32" s="6"/>
      <c r="J32" s="6">
        <v>0</v>
      </c>
      <c r="K32" s="15">
        <f t="shared" si="0"/>
        <v>0</v>
      </c>
    </row>
    <row r="33" spans="1:44" ht="18" customHeight="1" x14ac:dyDescent="0.15">
      <c r="A33" s="24">
        <v>27</v>
      </c>
      <c r="B33" s="6">
        <v>27</v>
      </c>
      <c r="C33" s="6">
        <v>1600</v>
      </c>
      <c r="D33" s="6">
        <v>-800</v>
      </c>
      <c r="E33" s="26">
        <v>-0.27478372620964953</v>
      </c>
      <c r="F33" s="26">
        <v>-0.86862456916261255</v>
      </c>
      <c r="G33" s="26">
        <v>2.4049296983983323E-3</v>
      </c>
      <c r="H33" s="6">
        <v>0</v>
      </c>
      <c r="I33" s="6"/>
      <c r="J33" s="6">
        <v>0</v>
      </c>
      <c r="K33" s="15">
        <f t="shared" si="0"/>
        <v>0</v>
      </c>
    </row>
    <row r="34" spans="1:44" ht="18" customHeight="1" x14ac:dyDescent="0.15">
      <c r="A34" s="24">
        <v>28</v>
      </c>
      <c r="B34" s="6">
        <v>28</v>
      </c>
      <c r="C34" s="6">
        <v>1600</v>
      </c>
      <c r="D34" s="6">
        <v>-1000</v>
      </c>
      <c r="E34" s="27">
        <v>0</v>
      </c>
      <c r="F34" s="27">
        <v>0</v>
      </c>
      <c r="G34" s="27">
        <v>0</v>
      </c>
      <c r="H34" s="6">
        <v>0</v>
      </c>
      <c r="I34" s="6"/>
      <c r="J34" s="6">
        <v>0</v>
      </c>
      <c r="K34" s="15">
        <f t="shared" si="0"/>
        <v>0</v>
      </c>
    </row>
    <row r="35" spans="1:44" ht="18" customHeight="1" x14ac:dyDescent="0.15">
      <c r="A35" s="24">
        <v>29</v>
      </c>
      <c r="B35" s="6">
        <v>29</v>
      </c>
      <c r="C35" s="6">
        <v>2400</v>
      </c>
      <c r="D35" s="6">
        <v>-200</v>
      </c>
      <c r="E35" s="26">
        <v>1.1329975236442278</v>
      </c>
      <c r="F35" s="26">
        <v>-2.8298286314409458</v>
      </c>
      <c r="G35" s="26">
        <v>2.8344152691071895E-3</v>
      </c>
      <c r="H35" s="6">
        <v>0</v>
      </c>
      <c r="I35" s="6"/>
      <c r="J35" s="6">
        <v>0</v>
      </c>
      <c r="K35" s="15">
        <f t="shared" ref="K35:K38" si="1">E35*H35+F35*I35+G35*J35</f>
        <v>0</v>
      </c>
    </row>
    <row r="36" spans="1:44" ht="18" customHeight="1" x14ac:dyDescent="0.15">
      <c r="A36" s="24">
        <v>30</v>
      </c>
      <c r="B36" s="6">
        <v>30</v>
      </c>
      <c r="C36" s="6">
        <v>2400</v>
      </c>
      <c r="D36" s="6">
        <v>-400</v>
      </c>
      <c r="E36" s="26">
        <v>1.2753979652706668</v>
      </c>
      <c r="F36" s="26">
        <v>-2.1223714561942972</v>
      </c>
      <c r="G36" s="26">
        <v>-1.0561085592295403E-3</v>
      </c>
      <c r="H36" s="6">
        <v>0</v>
      </c>
      <c r="I36" s="6"/>
      <c r="J36" s="6">
        <v>0</v>
      </c>
      <c r="K36" s="15">
        <f t="shared" si="1"/>
        <v>0</v>
      </c>
    </row>
    <row r="37" spans="1:44" ht="18" customHeight="1" x14ac:dyDescent="0.15">
      <c r="A37" s="24">
        <v>31</v>
      </c>
      <c r="B37" s="6">
        <v>31</v>
      </c>
      <c r="C37" s="6">
        <v>2400</v>
      </c>
      <c r="D37" s="6">
        <v>-600</v>
      </c>
      <c r="E37" s="26">
        <v>0.85095577909762654</v>
      </c>
      <c r="F37" s="26">
        <v>-1.4149142894039317</v>
      </c>
      <c r="G37" s="26">
        <v>-2.8339293483139417E-3</v>
      </c>
      <c r="H37" s="6">
        <v>0</v>
      </c>
      <c r="I37" s="6"/>
      <c r="J37" s="6">
        <v>0</v>
      </c>
      <c r="K37" s="15">
        <f t="shared" si="1"/>
        <v>0</v>
      </c>
    </row>
    <row r="38" spans="1:44" ht="18" customHeight="1" x14ac:dyDescent="0.15">
      <c r="A38" s="24">
        <v>32</v>
      </c>
      <c r="B38" s="6">
        <v>32</v>
      </c>
      <c r="C38" s="6">
        <v>2400</v>
      </c>
      <c r="D38" s="6">
        <v>-800</v>
      </c>
      <c r="E38" s="26">
        <v>0.28379193801321972</v>
      </c>
      <c r="F38" s="26">
        <v>-0.70745713747588479</v>
      </c>
      <c r="G38" s="26">
        <v>-2.4831237303594936E-3</v>
      </c>
      <c r="H38" s="6">
        <v>0</v>
      </c>
      <c r="I38" s="6"/>
      <c r="J38" s="6">
        <v>0</v>
      </c>
      <c r="K38" s="15">
        <f t="shared" si="1"/>
        <v>0</v>
      </c>
    </row>
    <row r="39" spans="1:44" ht="18" customHeight="1" x14ac:dyDescent="0.15">
      <c r="A39" s="24">
        <v>33</v>
      </c>
      <c r="B39" s="6">
        <v>33</v>
      </c>
      <c r="C39" s="6">
        <v>2400</v>
      </c>
      <c r="D39" s="6">
        <v>-1000</v>
      </c>
      <c r="E39" s="27">
        <v>0</v>
      </c>
      <c r="F39" s="27">
        <v>0</v>
      </c>
      <c r="G39" s="27">
        <v>0</v>
      </c>
      <c r="H39" s="6">
        <v>0</v>
      </c>
      <c r="I39" s="6"/>
      <c r="J39" s="6">
        <v>0</v>
      </c>
      <c r="K39" s="15">
        <f t="shared" si="0"/>
        <v>0</v>
      </c>
      <c r="M39" s="3" t="s">
        <v>60</v>
      </c>
    </row>
    <row r="40" spans="1:44" ht="18" customHeight="1" x14ac:dyDescent="0.15">
      <c r="B40" s="5"/>
      <c r="C40" s="5"/>
      <c r="D40" s="5"/>
      <c r="E40" s="5"/>
      <c r="F40" s="5"/>
      <c r="G40" s="5"/>
      <c r="H40" s="5"/>
      <c r="I40" s="5"/>
      <c r="J40" s="4" t="s">
        <v>63</v>
      </c>
      <c r="K40" s="15">
        <f>SUM(K7:K39)</f>
        <v>983441.82546925149</v>
      </c>
      <c r="M40" s="11">
        <f>AG79+AH79-K40</f>
        <v>-491721.29336755729</v>
      </c>
      <c r="N40" s="3" t="s">
        <v>61</v>
      </c>
    </row>
    <row r="41" spans="1:44" ht="18" customHeight="1" x14ac:dyDescent="0.15">
      <c r="B41" s="5"/>
      <c r="C41" s="5"/>
      <c r="D41" s="5"/>
      <c r="E41" s="5"/>
      <c r="F41" s="5"/>
      <c r="G41" s="5"/>
      <c r="H41" s="5"/>
      <c r="I41" s="5"/>
      <c r="J41" s="4"/>
      <c r="K41" s="12"/>
      <c r="N41" s="3"/>
    </row>
    <row r="42" spans="1:44" ht="18" customHeight="1" x14ac:dyDescent="0.15">
      <c r="B42" s="5"/>
      <c r="C42" s="5"/>
      <c r="D42" s="5"/>
      <c r="E42" s="5"/>
      <c r="F42" s="5"/>
      <c r="G42" s="5"/>
      <c r="H42" s="5"/>
      <c r="I42" s="5"/>
      <c r="J42" s="4"/>
      <c r="K42" s="12"/>
      <c r="N42" s="3"/>
    </row>
    <row r="43" spans="1:44" ht="18" customHeight="1" x14ac:dyDescent="0.15">
      <c r="A43" s="23" t="s">
        <v>80</v>
      </c>
      <c r="C43" s="5"/>
      <c r="D43" s="5"/>
      <c r="E43" s="5"/>
      <c r="F43" s="5"/>
      <c r="G43" s="5"/>
      <c r="H43" s="18" t="s">
        <v>78</v>
      </c>
      <c r="I43" s="20"/>
      <c r="J43" s="21"/>
      <c r="K43" s="22"/>
      <c r="N43" s="3"/>
    </row>
    <row r="44" spans="1:44" ht="18" customHeight="1" x14ac:dyDescent="0.15">
      <c r="H44" s="35" t="s">
        <v>67</v>
      </c>
      <c r="I44" s="29"/>
      <c r="J44" s="33" t="s">
        <v>68</v>
      </c>
      <c r="K44" s="33"/>
      <c r="L44" s="14" t="s">
        <v>70</v>
      </c>
      <c r="M44" s="34" t="s">
        <v>69</v>
      </c>
      <c r="N44" s="33"/>
      <c r="O44" s="33" t="s">
        <v>65</v>
      </c>
      <c r="P44" s="33"/>
      <c r="Q44" s="33"/>
      <c r="R44" s="35" t="s">
        <v>66</v>
      </c>
      <c r="S44" s="32"/>
      <c r="T44" s="29"/>
      <c r="U44" s="33" t="s">
        <v>65</v>
      </c>
      <c r="V44" s="33"/>
      <c r="W44" s="33"/>
      <c r="X44" s="33" t="s">
        <v>66</v>
      </c>
      <c r="Y44" s="33"/>
      <c r="Z44" s="33"/>
      <c r="AA44" s="28" t="s">
        <v>71</v>
      </c>
      <c r="AB44" s="32"/>
      <c r="AC44" s="32"/>
      <c r="AD44" s="32"/>
      <c r="AE44" s="32"/>
      <c r="AF44" s="29"/>
      <c r="AG44" s="34" t="s">
        <v>64</v>
      </c>
      <c r="AH44" s="34"/>
      <c r="AI44" s="34" t="s">
        <v>82</v>
      </c>
      <c r="AJ44" s="33"/>
      <c r="AK44" s="33"/>
      <c r="AL44" s="33"/>
      <c r="AM44" s="33"/>
      <c r="AN44" s="33"/>
      <c r="AO44" s="28" t="s">
        <v>88</v>
      </c>
      <c r="AP44" s="32"/>
      <c r="AQ44" s="32"/>
      <c r="AR44" s="29"/>
    </row>
    <row r="45" spans="1:44" ht="18" customHeight="1" x14ac:dyDescent="0.15">
      <c r="B45" s="9" t="s">
        <v>48</v>
      </c>
      <c r="C45" s="10" t="s">
        <v>2</v>
      </c>
      <c r="D45" s="10" t="s">
        <v>3</v>
      </c>
      <c r="E45" s="10" t="s">
        <v>43</v>
      </c>
      <c r="F45" s="10" t="s">
        <v>42</v>
      </c>
      <c r="G45" s="10" t="s">
        <v>44</v>
      </c>
      <c r="H45" s="10" t="s">
        <v>4</v>
      </c>
      <c r="I45" s="10" t="s">
        <v>5</v>
      </c>
      <c r="J45" s="10" t="s">
        <v>6</v>
      </c>
      <c r="K45" s="10" t="s">
        <v>7</v>
      </c>
      <c r="L45" s="10" t="s">
        <v>10</v>
      </c>
      <c r="M45" s="10" t="s">
        <v>11</v>
      </c>
      <c r="N45" s="10" t="s">
        <v>12</v>
      </c>
      <c r="O45" s="10" t="s">
        <v>24</v>
      </c>
      <c r="P45" s="10" t="s">
        <v>25</v>
      </c>
      <c r="Q45" s="10" t="s">
        <v>26</v>
      </c>
      <c r="R45" s="10" t="s">
        <v>27</v>
      </c>
      <c r="S45" s="10" t="s">
        <v>28</v>
      </c>
      <c r="T45" s="10" t="s">
        <v>29</v>
      </c>
      <c r="U45" s="10" t="s">
        <v>30</v>
      </c>
      <c r="V45" s="10" t="s">
        <v>32</v>
      </c>
      <c r="W45" s="10" t="s">
        <v>33</v>
      </c>
      <c r="X45" s="10" t="s">
        <v>35</v>
      </c>
      <c r="Y45" s="10" t="s">
        <v>31</v>
      </c>
      <c r="Z45" s="10" t="s">
        <v>34</v>
      </c>
      <c r="AA45" s="10" t="s">
        <v>36</v>
      </c>
      <c r="AB45" s="10" t="s">
        <v>37</v>
      </c>
      <c r="AC45" s="10" t="s">
        <v>38</v>
      </c>
      <c r="AD45" s="10" t="s">
        <v>39</v>
      </c>
      <c r="AE45" s="10" t="s">
        <v>40</v>
      </c>
      <c r="AF45" s="10" t="s">
        <v>41</v>
      </c>
      <c r="AG45" s="10" t="s">
        <v>45</v>
      </c>
      <c r="AH45" s="10" t="s">
        <v>46</v>
      </c>
      <c r="AI45" s="10" t="s">
        <v>54</v>
      </c>
      <c r="AJ45" s="10" t="s">
        <v>55</v>
      </c>
      <c r="AK45" s="10" t="s">
        <v>49</v>
      </c>
      <c r="AL45" s="10" t="s">
        <v>50</v>
      </c>
      <c r="AM45" s="10" t="s">
        <v>51</v>
      </c>
      <c r="AN45" s="10" t="s">
        <v>52</v>
      </c>
      <c r="AO45" s="10" t="s">
        <v>83</v>
      </c>
      <c r="AP45" s="10" t="s">
        <v>86</v>
      </c>
      <c r="AQ45" s="10" t="s">
        <v>84</v>
      </c>
      <c r="AR45" s="10" t="s">
        <v>87</v>
      </c>
    </row>
    <row r="46" spans="1:44" ht="18" customHeight="1" x14ac:dyDescent="0.15">
      <c r="B46" s="8"/>
      <c r="C46" s="8"/>
      <c r="D46" s="8"/>
      <c r="E46" s="8" t="s">
        <v>57</v>
      </c>
      <c r="F46" s="8" t="s">
        <v>58</v>
      </c>
      <c r="G46" s="8" t="s">
        <v>59</v>
      </c>
      <c r="H46" s="8" t="s">
        <v>9</v>
      </c>
      <c r="I46" s="8" t="s">
        <v>9</v>
      </c>
      <c r="J46" s="8" t="s">
        <v>9</v>
      </c>
      <c r="K46" s="8" t="s">
        <v>9</v>
      </c>
      <c r="L46" s="8" t="s">
        <v>9</v>
      </c>
      <c r="M46" s="8"/>
      <c r="N46" s="8"/>
      <c r="O46" s="8" t="s">
        <v>9</v>
      </c>
      <c r="P46" s="8" t="s">
        <v>9</v>
      </c>
      <c r="Q46" s="8" t="s">
        <v>16</v>
      </c>
      <c r="R46" s="8" t="s">
        <v>9</v>
      </c>
      <c r="S46" s="8" t="s">
        <v>9</v>
      </c>
      <c r="T46" s="8" t="s">
        <v>16</v>
      </c>
      <c r="U46" s="8" t="s">
        <v>9</v>
      </c>
      <c r="V46" s="8" t="s">
        <v>9</v>
      </c>
      <c r="W46" s="8" t="s">
        <v>16</v>
      </c>
      <c r="X46" s="8" t="s">
        <v>9</v>
      </c>
      <c r="Y46" s="8" t="s">
        <v>9</v>
      </c>
      <c r="Z46" s="8" t="s">
        <v>16</v>
      </c>
      <c r="AA46" s="8"/>
      <c r="AB46" s="8"/>
      <c r="AC46" s="8"/>
      <c r="AD46" s="8"/>
      <c r="AE46" s="8"/>
      <c r="AF46" s="8"/>
      <c r="AG46" s="8" t="s">
        <v>22</v>
      </c>
      <c r="AH46" s="8" t="s">
        <v>22</v>
      </c>
      <c r="AI46" s="8" t="s">
        <v>56</v>
      </c>
      <c r="AJ46" s="8" t="s">
        <v>56</v>
      </c>
      <c r="AK46" s="8" t="s">
        <v>56</v>
      </c>
      <c r="AL46" s="8" t="s">
        <v>56</v>
      </c>
      <c r="AM46" s="8" t="s">
        <v>53</v>
      </c>
      <c r="AN46" s="8" t="s">
        <v>53</v>
      </c>
      <c r="AO46" s="8" t="s">
        <v>85</v>
      </c>
      <c r="AP46" s="8" t="s">
        <v>85</v>
      </c>
      <c r="AQ46" s="8" t="s">
        <v>85</v>
      </c>
      <c r="AR46" s="8" t="s">
        <v>85</v>
      </c>
    </row>
    <row r="47" spans="1:44" ht="18" customHeight="1" x14ac:dyDescent="0.15">
      <c r="A47" s="24">
        <v>1</v>
      </c>
      <c r="B47" s="6">
        <v>1</v>
      </c>
      <c r="C47" s="6">
        <v>1</v>
      </c>
      <c r="D47" s="6">
        <v>2</v>
      </c>
      <c r="E47" s="6">
        <v>70000</v>
      </c>
      <c r="F47" s="6">
        <v>396</v>
      </c>
      <c r="G47" s="6">
        <v>287644.5</v>
      </c>
      <c r="H47" s="19">
        <f t="shared" ref="H47:H66" si="2">LOOKUP(C47,$B$7:$B$39,$C$7:$C$39)</f>
        <v>0</v>
      </c>
      <c r="I47" s="19">
        <f t="shared" ref="I47:I66" si="3">LOOKUP(C47,$B$7:$B$39,$D$7:$D$39)</f>
        <v>0</v>
      </c>
      <c r="J47" s="19">
        <f t="shared" ref="J47:J66" si="4">LOOKUP(D47,$B$7:$B$39,$C$7:$C$39)</f>
        <v>150</v>
      </c>
      <c r="K47" s="19">
        <f t="shared" ref="K47:K66" si="5">LOOKUP(D47,$B$7:$B$39,$D$7:$D$39)</f>
        <v>0</v>
      </c>
      <c r="L47" s="15">
        <f>SQRT((J47-H47)^2+(K47-I47)^2)</f>
        <v>150</v>
      </c>
      <c r="M47" s="15">
        <f>(J47-H47)/L47</f>
        <v>1</v>
      </c>
      <c r="N47" s="15">
        <f>(K47-I47)/L47</f>
        <v>0</v>
      </c>
      <c r="O47" s="19">
        <f t="shared" ref="O47:O66" si="6">LOOKUP(C47,$B$7:$B$39,$E$7:$E$39)</f>
        <v>2.8383505214121134E-2</v>
      </c>
      <c r="P47" s="19">
        <f t="shared" ref="P47:P66" si="7">LOOKUP(C47,$B$7:$B$39,$F$7:$F$39)</f>
        <v>-4.1652386201570399</v>
      </c>
      <c r="Q47" s="19">
        <f t="shared" ref="Q47:Q66" si="8">LOOKUP(C47,$B$7:$B$39,$G$7:$G$39)</f>
        <v>-1.8238201125703072E-2</v>
      </c>
      <c r="R47" s="19">
        <f t="shared" ref="R47:R66" si="9">LOOKUP(D47,$B$7:$B$39,$E$7:$E$39)</f>
        <v>2.6612237753328386E-2</v>
      </c>
      <c r="S47" s="19">
        <f t="shared" ref="S47:S66" si="10">LOOKUP(D47,$B$7:$B$39,$F$7:$F$39)</f>
        <v>-6.5698573701784104</v>
      </c>
      <c r="T47" s="19">
        <f t="shared" ref="T47:T66" si="11">LOOKUP(D47,$B$7:$B$39,$G$7:$G$39)</f>
        <v>-1.0800862688287624E-2</v>
      </c>
      <c r="U47" s="15">
        <f>M47*O47+N47*P47</f>
        <v>2.8383505214121134E-2</v>
      </c>
      <c r="V47" s="15">
        <f>-N47*O47+M47*P47</f>
        <v>-4.1652386201570399</v>
      </c>
      <c r="W47" s="15">
        <f>Q47</f>
        <v>-1.8238201125703072E-2</v>
      </c>
      <c r="X47" s="15">
        <f>M47*R47+N47*S47</f>
        <v>2.6612237753328386E-2</v>
      </c>
      <c r="Y47" s="15">
        <f>-N47*R47+M47*S47</f>
        <v>-6.5698573701784104</v>
      </c>
      <c r="Z47" s="15">
        <f>T47</f>
        <v>-1.0800862688287624E-2</v>
      </c>
      <c r="AA47" s="15">
        <f>(X47-U47)/L47</f>
        <v>-1.1808449738618318E-5</v>
      </c>
      <c r="AB47" s="15">
        <f>U47</f>
        <v>2.8383505214121134E-2</v>
      </c>
      <c r="AC47" s="15">
        <f>(W47+Z47)/L47^2-2*(Y47-V47)/L47^3</f>
        <v>1.3433420087233668E-7</v>
      </c>
      <c r="AD47" s="15">
        <f>-(2*W47+Z47)/L47+3*(Y47-V47)/L47^2</f>
        <v>-5.4340670715576338E-6</v>
      </c>
      <c r="AE47" s="15">
        <f>W47</f>
        <v>-1.8238201125703072E-2</v>
      </c>
      <c r="AF47" s="15">
        <f>V47</f>
        <v>-4.1652386201570399</v>
      </c>
      <c r="AG47" s="15">
        <f>0.5*E47*F47*L47*AA47^2</f>
        <v>0.28989468979207855</v>
      </c>
      <c r="AH47" s="15">
        <f>E47*G47*L47*(6*AC47^2*L47^2+6*AC47*AD47*L47+2*AD47^2)</f>
        <v>5551.9811552496367</v>
      </c>
      <c r="AI47" s="7">
        <f>-E47*F47*AA47</f>
        <v>327.33022675449979</v>
      </c>
      <c r="AJ47" s="7">
        <f>-AI47</f>
        <v>-327.33022675449979</v>
      </c>
      <c r="AK47" s="7">
        <f>6*E47*G47*AC47</f>
        <v>16229.007497985596</v>
      </c>
      <c r="AL47" s="7">
        <f>-AK47</f>
        <v>-16229.007497985596</v>
      </c>
      <c r="AM47" s="7">
        <f t="shared" ref="AM47:AM66" si="12">(-2*E47*G47*AD47)/1000</f>
        <v>218.83113080705238</v>
      </c>
      <c r="AN47" s="7">
        <f>E47*G47*(6*AC47*L47+2*AD47)/1000</f>
        <v>2215.5199938907872</v>
      </c>
      <c r="AO47" s="7">
        <f>AI47*M47-AK47*N47</f>
        <v>327.33022675449979</v>
      </c>
      <c r="AP47" s="7">
        <f>AI47*N47+AK47*M47</f>
        <v>16229.007497985596</v>
      </c>
      <c r="AQ47" s="7">
        <f>AJ47*M47-AL47*N47</f>
        <v>-327.33022675449979</v>
      </c>
      <c r="AR47" s="7">
        <f>AJ47*N47+AL47*M47</f>
        <v>-16229.007497985596</v>
      </c>
    </row>
    <row r="48" spans="1:44" ht="18" customHeight="1" x14ac:dyDescent="0.15">
      <c r="A48" s="24">
        <v>2</v>
      </c>
      <c r="B48" s="6">
        <v>2</v>
      </c>
      <c r="C48" s="6">
        <v>2</v>
      </c>
      <c r="D48" s="6">
        <v>3</v>
      </c>
      <c r="E48" s="6">
        <v>70000</v>
      </c>
      <c r="F48" s="6">
        <v>396</v>
      </c>
      <c r="G48" s="6">
        <v>287644.5</v>
      </c>
      <c r="H48" s="19">
        <f t="shared" si="2"/>
        <v>150</v>
      </c>
      <c r="I48" s="19">
        <f t="shared" si="3"/>
        <v>0</v>
      </c>
      <c r="J48" s="19">
        <f t="shared" si="4"/>
        <v>400</v>
      </c>
      <c r="K48" s="19">
        <f t="shared" si="5"/>
        <v>0</v>
      </c>
      <c r="L48" s="15">
        <f t="shared" ref="L48:L66" si="13">SQRT((J48-H48)^2+(K48-I48)^2)</f>
        <v>250</v>
      </c>
      <c r="M48" s="15">
        <f t="shared" ref="M48:M66" si="14">(J48-H48)/L48</f>
        <v>1</v>
      </c>
      <c r="N48" s="15">
        <f t="shared" ref="N48:N66" si="15">(K48-I48)/L48</f>
        <v>0</v>
      </c>
      <c r="O48" s="19">
        <f t="shared" si="6"/>
        <v>2.6612237753328386E-2</v>
      </c>
      <c r="P48" s="19">
        <f t="shared" si="7"/>
        <v>-6.5698573701784104</v>
      </c>
      <c r="Q48" s="19">
        <f t="shared" si="8"/>
        <v>-1.0800862688287624E-2</v>
      </c>
      <c r="R48" s="19">
        <f t="shared" si="9"/>
        <v>2.3769071893106841E-2</v>
      </c>
      <c r="S48" s="19">
        <f t="shared" si="10"/>
        <v>-6.5779416048983759</v>
      </c>
      <c r="T48" s="19">
        <f t="shared" si="11"/>
        <v>7.750632384729143E-3</v>
      </c>
      <c r="U48" s="15">
        <f t="shared" ref="U48:U66" si="16">M48*O48+N48*P48</f>
        <v>2.6612237753328386E-2</v>
      </c>
      <c r="V48" s="15">
        <f t="shared" ref="V48:V66" si="17">-N48*O48+M48*P48</f>
        <v>-6.5698573701784104</v>
      </c>
      <c r="W48" s="15">
        <f t="shared" ref="W48:W66" si="18">Q48</f>
        <v>-1.0800862688287624E-2</v>
      </c>
      <c r="X48" s="15">
        <f t="shared" ref="X48:X66" si="19">M48*R48+N48*S48</f>
        <v>2.3769071893106841E-2</v>
      </c>
      <c r="Y48" s="15">
        <f t="shared" ref="Y48:Y66" si="20">-N48*R48+M48*S48</f>
        <v>-6.5779416048983759</v>
      </c>
      <c r="Z48" s="15">
        <f t="shared" ref="Z48:Z66" si="21">T48</f>
        <v>7.750632384729143E-3</v>
      </c>
      <c r="AA48" s="15">
        <f t="shared" ref="AA48:AA66" si="22">(X48-U48)/L48</f>
        <v>-1.1372663440886179E-5</v>
      </c>
      <c r="AB48" s="15">
        <f t="shared" ref="AB48:AB66" si="23">U48</f>
        <v>2.6612237753328386E-2</v>
      </c>
      <c r="AC48" s="15">
        <f t="shared" ref="AC48:AC66" si="24">(W48+Z48)/L48^2-2*(Y48-V48)/L48^3</f>
        <v>-4.776890281278013E-8</v>
      </c>
      <c r="AD48" s="15">
        <f t="shared" ref="AD48:AD66" si="25">-(2*W48+Z48)/L48+3*(Y48-V48)/L48^2</f>
        <v>5.5016328700826082E-5</v>
      </c>
      <c r="AE48" s="15">
        <f t="shared" ref="AE48:AE66" si="26">W48</f>
        <v>-1.0800862688287624E-2</v>
      </c>
      <c r="AF48" s="15">
        <f t="shared" ref="AF48:AF66" si="27">V48</f>
        <v>-6.5698573701784104</v>
      </c>
      <c r="AG48" s="15">
        <f t="shared" ref="AG48:AG66" si="28">0.5*E48*F48*L48*AA48^2</f>
        <v>0.44815434650795333</v>
      </c>
      <c r="AH48" s="15">
        <f t="shared" ref="AH48:AH66" si="29">E48*G48*L48*(6*AC48^2*L48^2+6*AC48*AD48*L48+2*AD48^2)</f>
        <v>14936.17237000147</v>
      </c>
      <c r="AI48" s="7">
        <f t="shared" ref="AI48:AI66" si="30">-E48*F48*AA48</f>
        <v>315.25023058136492</v>
      </c>
      <c r="AJ48" s="7">
        <f t="shared" ref="AJ48:AJ66" si="31">-AI48</f>
        <v>-315.25023058136492</v>
      </c>
      <c r="AK48" s="7">
        <f t="shared" ref="AK48:AK66" si="32">6*E48*G48*AC48</f>
        <v>-5770.9941093549087</v>
      </c>
      <c r="AL48" s="7">
        <f t="shared" ref="AL48:AL66" si="33">-AK48</f>
        <v>5770.9941093549087</v>
      </c>
      <c r="AM48" s="7">
        <f t="shared" si="12"/>
        <v>-2215.5202105378676</v>
      </c>
      <c r="AN48" s="7">
        <f t="shared" ref="AN48:AN66" si="34">E48*G48*(6*AC48*L48+2*AD48)/1000</f>
        <v>772.77168319914028</v>
      </c>
      <c r="AO48" s="7">
        <f t="shared" ref="AO48:AO66" si="35">AI48*M48-AK48*N48</f>
        <v>315.25023058136492</v>
      </c>
      <c r="AP48" s="7">
        <f t="shared" ref="AP48:AP66" si="36">AI48*N48+AK48*M48</f>
        <v>-5770.9941093549087</v>
      </c>
      <c r="AQ48" s="7">
        <f t="shared" ref="AQ48:AQ66" si="37">AJ48*M48-AL48*N48</f>
        <v>-315.25023058136492</v>
      </c>
      <c r="AR48" s="7">
        <f t="shared" ref="AR48:AR66" si="38">AJ48*N48+AL48*M48</f>
        <v>5770.9941093549087</v>
      </c>
    </row>
    <row r="49" spans="1:44" ht="18" customHeight="1" x14ac:dyDescent="0.15">
      <c r="A49" s="24">
        <v>3</v>
      </c>
      <c r="B49" s="6">
        <v>3</v>
      </c>
      <c r="C49" s="6">
        <v>3</v>
      </c>
      <c r="D49" s="6">
        <v>4</v>
      </c>
      <c r="E49" s="6">
        <v>70000</v>
      </c>
      <c r="F49" s="6">
        <v>396</v>
      </c>
      <c r="G49" s="6">
        <v>287644.5</v>
      </c>
      <c r="H49" s="19">
        <f t="shared" si="2"/>
        <v>400</v>
      </c>
      <c r="I49" s="19">
        <f t="shared" si="3"/>
        <v>0</v>
      </c>
      <c r="J49" s="19">
        <f t="shared" si="4"/>
        <v>600</v>
      </c>
      <c r="K49" s="19">
        <f t="shared" si="5"/>
        <v>0</v>
      </c>
      <c r="L49" s="15">
        <f t="shared" si="13"/>
        <v>200</v>
      </c>
      <c r="M49" s="15">
        <f t="shared" si="14"/>
        <v>1</v>
      </c>
      <c r="N49" s="15">
        <f t="shared" si="15"/>
        <v>0</v>
      </c>
      <c r="O49" s="19">
        <f t="shared" si="6"/>
        <v>2.3769071893106841E-2</v>
      </c>
      <c r="P49" s="19">
        <f t="shared" si="7"/>
        <v>-6.5779416048983759</v>
      </c>
      <c r="Q49" s="19">
        <f t="shared" si="8"/>
        <v>7.750632384729143E-3</v>
      </c>
      <c r="R49" s="19">
        <f t="shared" si="9"/>
        <v>2.1580845921200315E-2</v>
      </c>
      <c r="S49" s="19">
        <f t="shared" si="10"/>
        <v>-4.6423809436112027</v>
      </c>
      <c r="T49" s="19">
        <f t="shared" si="11"/>
        <v>9.6942185065714889E-3</v>
      </c>
      <c r="U49" s="15">
        <f t="shared" si="16"/>
        <v>2.3769071893106841E-2</v>
      </c>
      <c r="V49" s="15">
        <f t="shared" si="17"/>
        <v>-6.5779416048983759</v>
      </c>
      <c r="W49" s="15">
        <f t="shared" si="18"/>
        <v>7.750632384729143E-3</v>
      </c>
      <c r="X49" s="15">
        <f t="shared" si="19"/>
        <v>2.1580845921200315E-2</v>
      </c>
      <c r="Y49" s="15">
        <f t="shared" si="20"/>
        <v>-4.6423809436112027</v>
      </c>
      <c r="Z49" s="15">
        <f t="shared" si="21"/>
        <v>9.6942185065714889E-3</v>
      </c>
      <c r="AA49" s="15">
        <f t="shared" si="22"/>
        <v>-1.094112985953263E-5</v>
      </c>
      <c r="AB49" s="15">
        <f t="shared" si="23"/>
        <v>2.3769071893106841E-2</v>
      </c>
      <c r="AC49" s="15">
        <f t="shared" si="24"/>
        <v>-4.7768893039277465E-8</v>
      </c>
      <c r="AD49" s="15">
        <f t="shared" si="25"/>
        <v>1.9189633216389122E-5</v>
      </c>
      <c r="AE49" s="15">
        <f t="shared" si="26"/>
        <v>7.750632384729143E-3</v>
      </c>
      <c r="AF49" s="15">
        <f t="shared" si="27"/>
        <v>-6.5779416048983759</v>
      </c>
      <c r="AG49" s="15">
        <f t="shared" si="28"/>
        <v>0.33183147025594983</v>
      </c>
      <c r="AH49" s="15">
        <f t="shared" si="29"/>
        <v>741.50023993134062</v>
      </c>
      <c r="AI49" s="7">
        <f t="shared" si="30"/>
        <v>303.28811970624452</v>
      </c>
      <c r="AJ49" s="7">
        <f t="shared" si="31"/>
        <v>-303.28811970624452</v>
      </c>
      <c r="AK49" s="7">
        <f t="shared" si="32"/>
        <v>-5770.9929286113074</v>
      </c>
      <c r="AL49" s="7">
        <f t="shared" si="33"/>
        <v>5770.9929286113074</v>
      </c>
      <c r="AM49" s="7">
        <f t="shared" si="12"/>
        <v>-772.77094323962979</v>
      </c>
      <c r="AN49" s="7">
        <f t="shared" si="34"/>
        <v>-381.42764248263188</v>
      </c>
      <c r="AO49" s="7">
        <f t="shared" si="35"/>
        <v>303.28811970624452</v>
      </c>
      <c r="AP49" s="7">
        <f t="shared" si="36"/>
        <v>-5770.9929286113074</v>
      </c>
      <c r="AQ49" s="7">
        <f t="shared" si="37"/>
        <v>-303.28811970624452</v>
      </c>
      <c r="AR49" s="7">
        <f t="shared" si="38"/>
        <v>5770.9929286113074</v>
      </c>
    </row>
    <row r="50" spans="1:44" ht="18" customHeight="1" x14ac:dyDescent="0.15">
      <c r="A50" s="24">
        <v>4</v>
      </c>
      <c r="B50" s="6">
        <v>4</v>
      </c>
      <c r="C50" s="6">
        <v>4</v>
      </c>
      <c r="D50" s="6">
        <v>5</v>
      </c>
      <c r="E50" s="6">
        <v>70000</v>
      </c>
      <c r="F50" s="6">
        <v>396</v>
      </c>
      <c r="G50" s="6">
        <v>287644.5</v>
      </c>
      <c r="H50" s="19">
        <f t="shared" si="2"/>
        <v>600</v>
      </c>
      <c r="I50" s="19">
        <f t="shared" si="3"/>
        <v>0</v>
      </c>
      <c r="J50" s="19">
        <f t="shared" si="4"/>
        <v>800</v>
      </c>
      <c r="K50" s="19">
        <f t="shared" si="5"/>
        <v>0</v>
      </c>
      <c r="L50" s="15">
        <f t="shared" si="13"/>
        <v>200</v>
      </c>
      <c r="M50" s="15">
        <f t="shared" si="14"/>
        <v>1</v>
      </c>
      <c r="N50" s="15">
        <f t="shared" si="15"/>
        <v>0</v>
      </c>
      <c r="O50" s="19">
        <f t="shared" si="6"/>
        <v>2.1580845921200315E-2</v>
      </c>
      <c r="P50" s="19">
        <f t="shared" si="7"/>
        <v>-4.6423809436112027</v>
      </c>
      <c r="Q50" s="19">
        <f t="shared" si="8"/>
        <v>9.6942185065714889E-3</v>
      </c>
      <c r="R50" s="19">
        <f t="shared" si="9"/>
        <v>1.9424460178500042E-2</v>
      </c>
      <c r="S50" s="19">
        <f t="shared" si="10"/>
        <v>-3.4645566573632154</v>
      </c>
      <c r="T50" s="19">
        <f t="shared" si="11"/>
        <v>1.7326815226862931E-4</v>
      </c>
      <c r="U50" s="15">
        <f t="shared" si="16"/>
        <v>2.1580845921200315E-2</v>
      </c>
      <c r="V50" s="15">
        <f t="shared" si="17"/>
        <v>-4.6423809436112027</v>
      </c>
      <c r="W50" s="15">
        <f t="shared" si="18"/>
        <v>9.6942185065714889E-3</v>
      </c>
      <c r="X50" s="15">
        <f t="shared" si="19"/>
        <v>1.9424460178500042E-2</v>
      </c>
      <c r="Y50" s="15">
        <f t="shared" si="20"/>
        <v>-3.4645566573632154</v>
      </c>
      <c r="Z50" s="15">
        <f t="shared" si="21"/>
        <v>1.7326815226862931E-4</v>
      </c>
      <c r="AA50" s="15">
        <f t="shared" si="22"/>
        <v>-1.0781928713501365E-5</v>
      </c>
      <c r="AB50" s="15">
        <f t="shared" si="23"/>
        <v>2.1580845921200315E-2</v>
      </c>
      <c r="AC50" s="15">
        <f t="shared" si="24"/>
        <v>-4.7768905090993899E-8</v>
      </c>
      <c r="AD50" s="15">
        <f t="shared" si="25"/>
        <v>-9.4717043584589871E-6</v>
      </c>
      <c r="AE50" s="15">
        <f t="shared" si="26"/>
        <v>9.6942185065714889E-3</v>
      </c>
      <c r="AF50" s="15">
        <f t="shared" si="27"/>
        <v>-4.6423809436112027</v>
      </c>
      <c r="AG50" s="15">
        <f t="shared" si="28"/>
        <v>0.32224496336254588</v>
      </c>
      <c r="AH50" s="15">
        <f t="shared" si="29"/>
        <v>5114.3928772550962</v>
      </c>
      <c r="AI50" s="7">
        <f t="shared" si="30"/>
        <v>298.87506393825782</v>
      </c>
      <c r="AJ50" s="7">
        <f t="shared" si="31"/>
        <v>-298.87506393825782</v>
      </c>
      <c r="AK50" s="7">
        <f t="shared" si="32"/>
        <v>-5770.9943845874859</v>
      </c>
      <c r="AL50" s="7">
        <f t="shared" si="33"/>
        <v>5770.9943845874859</v>
      </c>
      <c r="AM50" s="7">
        <f t="shared" si="12"/>
        <v>381.42771300714583</v>
      </c>
      <c r="AN50" s="7">
        <f t="shared" si="34"/>
        <v>-1535.626589924643</v>
      </c>
      <c r="AO50" s="7">
        <f t="shared" si="35"/>
        <v>298.87506393825782</v>
      </c>
      <c r="AP50" s="7">
        <f t="shared" si="36"/>
        <v>-5770.9943845874859</v>
      </c>
      <c r="AQ50" s="7">
        <f t="shared" si="37"/>
        <v>-298.87506393825782</v>
      </c>
      <c r="AR50" s="7">
        <f t="shared" si="38"/>
        <v>5770.9943845874859</v>
      </c>
    </row>
    <row r="51" spans="1:44" ht="18" customHeight="1" x14ac:dyDescent="0.15">
      <c r="A51" s="24">
        <v>5</v>
      </c>
      <c r="B51" s="6">
        <v>5</v>
      </c>
      <c r="C51" s="6">
        <v>5</v>
      </c>
      <c r="D51" s="6">
        <v>6</v>
      </c>
      <c r="E51" s="6">
        <v>70000</v>
      </c>
      <c r="F51" s="6">
        <v>396</v>
      </c>
      <c r="G51" s="6">
        <v>287644.5</v>
      </c>
      <c r="H51" s="19">
        <f t="shared" si="2"/>
        <v>800</v>
      </c>
      <c r="I51" s="19">
        <f t="shared" si="3"/>
        <v>0</v>
      </c>
      <c r="J51" s="19">
        <f t="shared" si="4"/>
        <v>950</v>
      </c>
      <c r="K51" s="19">
        <f t="shared" si="5"/>
        <v>0</v>
      </c>
      <c r="L51" s="15">
        <f t="shared" si="13"/>
        <v>150</v>
      </c>
      <c r="M51" s="15">
        <f t="shared" si="14"/>
        <v>1</v>
      </c>
      <c r="N51" s="15">
        <f t="shared" si="15"/>
        <v>0</v>
      </c>
      <c r="O51" s="19">
        <f t="shared" si="6"/>
        <v>1.9424460178500042E-2</v>
      </c>
      <c r="P51" s="19">
        <f t="shared" si="7"/>
        <v>-3.4645566573632154</v>
      </c>
      <c r="Q51" s="19">
        <f t="shared" si="8"/>
        <v>1.7326815226862931E-4</v>
      </c>
      <c r="R51" s="19">
        <f t="shared" si="9"/>
        <v>1.7863338034890239E-2</v>
      </c>
      <c r="S51" s="19">
        <f t="shared" si="10"/>
        <v>-3.8708305077543805</v>
      </c>
      <c r="T51" s="19">
        <f t="shared" si="11"/>
        <v>-2.7672010208397908E-3</v>
      </c>
      <c r="U51" s="15">
        <f t="shared" si="16"/>
        <v>1.9424460178500042E-2</v>
      </c>
      <c r="V51" s="15">
        <f t="shared" si="17"/>
        <v>-3.4645566573632154</v>
      </c>
      <c r="W51" s="15">
        <f t="shared" si="18"/>
        <v>1.7326815226862931E-4</v>
      </c>
      <c r="X51" s="15">
        <f t="shared" si="19"/>
        <v>1.7863338034890239E-2</v>
      </c>
      <c r="Y51" s="15">
        <f t="shared" si="20"/>
        <v>-3.8708305077543805</v>
      </c>
      <c r="Z51" s="15">
        <f t="shared" si="21"/>
        <v>-2.7672010208397908E-3</v>
      </c>
      <c r="AA51" s="15">
        <f t="shared" si="22"/>
        <v>-1.0407480957398684E-5</v>
      </c>
      <c r="AB51" s="15">
        <f t="shared" si="23"/>
        <v>1.9424460178500042E-2</v>
      </c>
      <c r="AC51" s="15">
        <f t="shared" si="24"/>
        <v>1.2546896903604627E-7</v>
      </c>
      <c r="AD51" s="15">
        <f t="shared" si="25"/>
        <v>-3.8032081943471801E-5</v>
      </c>
      <c r="AE51" s="15">
        <f t="shared" si="26"/>
        <v>1.7326815226862931E-4</v>
      </c>
      <c r="AF51" s="15">
        <f t="shared" si="27"/>
        <v>-3.4645566573632154</v>
      </c>
      <c r="AG51" s="15">
        <f t="shared" si="28"/>
        <v>0.22518825688764313</v>
      </c>
      <c r="AH51" s="15">
        <f t="shared" si="29"/>
        <v>2185.0105574059844</v>
      </c>
      <c r="AI51" s="7">
        <f t="shared" si="30"/>
        <v>288.4953721390915</v>
      </c>
      <c r="AJ51" s="7">
        <f t="shared" si="31"/>
        <v>-288.4953721390915</v>
      </c>
      <c r="AK51" s="7">
        <f t="shared" si="32"/>
        <v>15157.992722833385</v>
      </c>
      <c r="AL51" s="7">
        <f t="shared" si="33"/>
        <v>-15157.992722833385</v>
      </c>
      <c r="AM51" s="7">
        <f t="shared" si="12"/>
        <v>1531.5606872424564</v>
      </c>
      <c r="AN51" s="7">
        <f t="shared" si="34"/>
        <v>742.13822118255132</v>
      </c>
      <c r="AO51" s="7">
        <f t="shared" si="35"/>
        <v>288.4953721390915</v>
      </c>
      <c r="AP51" s="7">
        <f t="shared" si="36"/>
        <v>15157.992722833385</v>
      </c>
      <c r="AQ51" s="7">
        <f t="shared" si="37"/>
        <v>-288.4953721390915</v>
      </c>
      <c r="AR51" s="7">
        <f t="shared" si="38"/>
        <v>-15157.992722833385</v>
      </c>
    </row>
    <row r="52" spans="1:44" ht="18" customHeight="1" x14ac:dyDescent="0.15">
      <c r="A52" s="24">
        <v>6</v>
      </c>
      <c r="B52" s="6">
        <v>6</v>
      </c>
      <c r="C52" s="6">
        <v>6</v>
      </c>
      <c r="D52" s="6">
        <v>7</v>
      </c>
      <c r="E52" s="6">
        <v>70000</v>
      </c>
      <c r="F52" s="6">
        <v>396</v>
      </c>
      <c r="G52" s="6">
        <v>287644.5</v>
      </c>
      <c r="H52" s="19">
        <f t="shared" si="2"/>
        <v>950</v>
      </c>
      <c r="I52" s="19">
        <f t="shared" si="3"/>
        <v>0</v>
      </c>
      <c r="J52" s="19">
        <f t="shared" si="4"/>
        <v>1200</v>
      </c>
      <c r="K52" s="19">
        <f t="shared" si="5"/>
        <v>0</v>
      </c>
      <c r="L52" s="15">
        <f t="shared" si="13"/>
        <v>250</v>
      </c>
      <c r="M52" s="15">
        <f t="shared" si="14"/>
        <v>1</v>
      </c>
      <c r="N52" s="15">
        <f t="shared" si="15"/>
        <v>0</v>
      </c>
      <c r="O52" s="19">
        <f t="shared" si="6"/>
        <v>1.7863338034890239E-2</v>
      </c>
      <c r="P52" s="19">
        <f t="shared" si="7"/>
        <v>-3.8708305077543805</v>
      </c>
      <c r="Q52" s="19">
        <f t="shared" si="8"/>
        <v>-2.7672010208397908E-3</v>
      </c>
      <c r="R52" s="19">
        <f t="shared" si="9"/>
        <v>1.5225614064354727E-2</v>
      </c>
      <c r="S52" s="19">
        <f t="shared" si="10"/>
        <v>-3.7784050580021526</v>
      </c>
      <c r="T52" s="19">
        <f t="shared" si="11"/>
        <v>2.0363239335294777E-3</v>
      </c>
      <c r="U52" s="15">
        <f t="shared" si="16"/>
        <v>1.7863338034890239E-2</v>
      </c>
      <c r="V52" s="15">
        <f t="shared" si="17"/>
        <v>-3.8708305077543805</v>
      </c>
      <c r="W52" s="15">
        <f t="shared" si="18"/>
        <v>-2.7672010208397908E-3</v>
      </c>
      <c r="X52" s="15">
        <f t="shared" si="19"/>
        <v>1.5225614064354727E-2</v>
      </c>
      <c r="Y52" s="15">
        <f t="shared" si="20"/>
        <v>-3.7784050580021526</v>
      </c>
      <c r="Z52" s="15">
        <f t="shared" si="21"/>
        <v>2.0363239335294777E-3</v>
      </c>
      <c r="AA52" s="15">
        <f t="shared" si="22"/>
        <v>-1.0550895882142052E-5</v>
      </c>
      <c r="AB52" s="15">
        <f t="shared" si="23"/>
        <v>1.7863338034890239E-2</v>
      </c>
      <c r="AC52" s="15">
        <f t="shared" si="24"/>
        <v>-2.3524490965250176E-8</v>
      </c>
      <c r="AD52" s="15">
        <f t="shared" si="25"/>
        <v>1.8428734020707355E-5</v>
      </c>
      <c r="AE52" s="15">
        <f t="shared" si="26"/>
        <v>-2.7672010208397908E-3</v>
      </c>
      <c r="AF52" s="15">
        <f t="shared" si="27"/>
        <v>-3.8708305077543805</v>
      </c>
      <c r="AG52" s="15">
        <f t="shared" si="28"/>
        <v>0.38572866456825428</v>
      </c>
      <c r="AH52" s="15">
        <f t="shared" si="29"/>
        <v>1190.3488508286318</v>
      </c>
      <c r="AI52" s="7">
        <f t="shared" si="30"/>
        <v>292.47083385297765</v>
      </c>
      <c r="AJ52" s="7">
        <f t="shared" si="31"/>
        <v>-292.47083385297765</v>
      </c>
      <c r="AK52" s="7">
        <f t="shared" si="32"/>
        <v>-2842.0099854106397</v>
      </c>
      <c r="AL52" s="7">
        <f t="shared" si="33"/>
        <v>2842.0099854106397</v>
      </c>
      <c r="AM52" s="7">
        <f t="shared" si="12"/>
        <v>-742.1293576227099</v>
      </c>
      <c r="AN52" s="7">
        <f t="shared" si="34"/>
        <v>31.626861270050124</v>
      </c>
      <c r="AO52" s="7">
        <f t="shared" si="35"/>
        <v>292.47083385297765</v>
      </c>
      <c r="AP52" s="7">
        <f t="shared" si="36"/>
        <v>-2842.0099854106397</v>
      </c>
      <c r="AQ52" s="7">
        <f t="shared" si="37"/>
        <v>-292.47083385297765</v>
      </c>
      <c r="AR52" s="7">
        <f t="shared" si="38"/>
        <v>2842.0099854106397</v>
      </c>
    </row>
    <row r="53" spans="1:44" ht="18" customHeight="1" x14ac:dyDescent="0.15">
      <c r="A53" s="24">
        <v>7</v>
      </c>
      <c r="B53" s="6">
        <v>7</v>
      </c>
      <c r="C53" s="6">
        <v>7</v>
      </c>
      <c r="D53" s="6">
        <v>8</v>
      </c>
      <c r="E53" s="6">
        <v>70000</v>
      </c>
      <c r="F53" s="6">
        <v>396</v>
      </c>
      <c r="G53" s="6">
        <v>287644.5</v>
      </c>
      <c r="H53" s="19">
        <f t="shared" si="2"/>
        <v>1200</v>
      </c>
      <c r="I53" s="19">
        <f t="shared" si="3"/>
        <v>0</v>
      </c>
      <c r="J53" s="19">
        <f t="shared" si="4"/>
        <v>1400</v>
      </c>
      <c r="K53" s="19">
        <f t="shared" si="5"/>
        <v>0</v>
      </c>
      <c r="L53" s="15">
        <f t="shared" si="13"/>
        <v>200</v>
      </c>
      <c r="M53" s="15">
        <f t="shared" si="14"/>
        <v>1</v>
      </c>
      <c r="N53" s="15">
        <f t="shared" si="15"/>
        <v>0</v>
      </c>
      <c r="O53" s="19">
        <f t="shared" si="6"/>
        <v>1.5225614064354727E-2</v>
      </c>
      <c r="P53" s="19">
        <f t="shared" si="7"/>
        <v>-3.7784050580021526</v>
      </c>
      <c r="Q53" s="19">
        <f t="shared" si="8"/>
        <v>2.0363239335294777E-3</v>
      </c>
      <c r="R53" s="19">
        <f t="shared" si="9"/>
        <v>1.3181534583193754E-2</v>
      </c>
      <c r="S53" s="19">
        <f t="shared" si="10"/>
        <v>-3.5279305338115949</v>
      </c>
      <c r="T53" s="19">
        <f t="shared" si="11"/>
        <v>-4.7255741030188098E-4</v>
      </c>
      <c r="U53" s="15">
        <f t="shared" si="16"/>
        <v>1.5225614064354727E-2</v>
      </c>
      <c r="V53" s="15">
        <f t="shared" si="17"/>
        <v>-3.7784050580021526</v>
      </c>
      <c r="W53" s="15">
        <f t="shared" si="18"/>
        <v>2.0363239335294777E-3</v>
      </c>
      <c r="X53" s="15">
        <f t="shared" si="19"/>
        <v>1.3181534583193754E-2</v>
      </c>
      <c r="Y53" s="15">
        <f t="shared" si="20"/>
        <v>-3.5279305338115949</v>
      </c>
      <c r="Z53" s="15">
        <f t="shared" si="21"/>
        <v>-4.7255741030188098E-4</v>
      </c>
      <c r="AA53" s="15">
        <f t="shared" si="22"/>
        <v>-1.0220397405804865E-5</v>
      </c>
      <c r="AB53" s="15">
        <f t="shared" si="23"/>
        <v>1.5225614064354727E-2</v>
      </c>
      <c r="AC53" s="15">
        <f t="shared" si="24"/>
        <v>-2.3524467966949519E-8</v>
      </c>
      <c r="AD53" s="15">
        <f t="shared" si="25"/>
        <v>7.8513703050645559E-7</v>
      </c>
      <c r="AE53" s="15">
        <f t="shared" si="26"/>
        <v>2.0363239335294777E-3</v>
      </c>
      <c r="AF53" s="15">
        <f t="shared" si="27"/>
        <v>-3.7784050580021526</v>
      </c>
      <c r="AG53" s="15">
        <f t="shared" si="28"/>
        <v>0.28955348212351956</v>
      </c>
      <c r="AH53" s="15">
        <f t="shared" si="29"/>
        <v>450.56389342940685</v>
      </c>
      <c r="AI53" s="7">
        <f t="shared" si="30"/>
        <v>283.30941608891089</v>
      </c>
      <c r="AJ53" s="7">
        <f t="shared" si="31"/>
        <v>-283.30941608891089</v>
      </c>
      <c r="AK53" s="7">
        <f t="shared" si="32"/>
        <v>-2842.0072069700686</v>
      </c>
      <c r="AL53" s="7">
        <f t="shared" si="33"/>
        <v>2842.0072069700686</v>
      </c>
      <c r="AM53" s="7">
        <f t="shared" si="12"/>
        <v>-31.617648800011981</v>
      </c>
      <c r="AN53" s="7">
        <f t="shared" si="34"/>
        <v>-536.78379259400174</v>
      </c>
      <c r="AO53" s="7">
        <f t="shared" si="35"/>
        <v>283.30941608891089</v>
      </c>
      <c r="AP53" s="7">
        <f t="shared" si="36"/>
        <v>-2842.0072069700686</v>
      </c>
      <c r="AQ53" s="7">
        <f t="shared" si="37"/>
        <v>-283.30941608891089</v>
      </c>
      <c r="AR53" s="7">
        <f t="shared" si="38"/>
        <v>2842.0072069700686</v>
      </c>
    </row>
    <row r="54" spans="1:44" ht="18" customHeight="1" x14ac:dyDescent="0.15">
      <c r="A54" s="24">
        <v>8</v>
      </c>
      <c r="B54" s="6">
        <v>8</v>
      </c>
      <c r="C54" s="6">
        <v>8</v>
      </c>
      <c r="D54" s="6">
        <v>9</v>
      </c>
      <c r="E54" s="6">
        <v>70000</v>
      </c>
      <c r="F54" s="6">
        <v>396</v>
      </c>
      <c r="G54" s="6">
        <v>287644.5</v>
      </c>
      <c r="H54" s="19">
        <f t="shared" si="2"/>
        <v>1400</v>
      </c>
      <c r="I54" s="19">
        <f t="shared" si="3"/>
        <v>0</v>
      </c>
      <c r="J54" s="19">
        <f t="shared" si="4"/>
        <v>1600</v>
      </c>
      <c r="K54" s="19">
        <f t="shared" si="5"/>
        <v>0</v>
      </c>
      <c r="L54" s="15">
        <f t="shared" si="13"/>
        <v>200</v>
      </c>
      <c r="M54" s="15">
        <f t="shared" si="14"/>
        <v>1</v>
      </c>
      <c r="N54" s="15">
        <f t="shared" si="15"/>
        <v>0</v>
      </c>
      <c r="O54" s="19">
        <f t="shared" si="6"/>
        <v>1.3181534583193754E-2</v>
      </c>
      <c r="P54" s="19">
        <f t="shared" si="7"/>
        <v>-3.5279305338115949</v>
      </c>
      <c r="Q54" s="19">
        <f t="shared" si="8"/>
        <v>-4.7255741030188098E-4</v>
      </c>
      <c r="R54" s="19">
        <f t="shared" si="9"/>
        <v>1.1346919156199229E-2</v>
      </c>
      <c r="S54" s="19">
        <f t="shared" si="10"/>
        <v>-4.3431228342328252</v>
      </c>
      <c r="T54" s="19">
        <f t="shared" si="11"/>
        <v>-8.6203446778219828E-3</v>
      </c>
      <c r="U54" s="15">
        <f t="shared" si="16"/>
        <v>1.3181534583193754E-2</v>
      </c>
      <c r="V54" s="15">
        <f t="shared" si="17"/>
        <v>-3.5279305338115949</v>
      </c>
      <c r="W54" s="15">
        <f t="shared" si="18"/>
        <v>-4.7255741030188098E-4</v>
      </c>
      <c r="X54" s="15">
        <f t="shared" si="19"/>
        <v>1.1346919156199229E-2</v>
      </c>
      <c r="Y54" s="15">
        <f t="shared" si="20"/>
        <v>-4.3431228342328252</v>
      </c>
      <c r="Z54" s="15">
        <f t="shared" si="21"/>
        <v>-8.6203446778219828E-3</v>
      </c>
      <c r="AA54" s="15">
        <f t="shared" si="22"/>
        <v>-9.1730771349726223E-6</v>
      </c>
      <c r="AB54" s="15">
        <f t="shared" si="23"/>
        <v>1.3181534583193754E-2</v>
      </c>
      <c r="AC54" s="15">
        <f t="shared" si="24"/>
        <v>-2.352447709778903E-8</v>
      </c>
      <c r="AD54" s="15">
        <f t="shared" si="25"/>
        <v>-1.3312125039463549E-5</v>
      </c>
      <c r="AE54" s="15">
        <f t="shared" si="26"/>
        <v>-4.7255741030188098E-4</v>
      </c>
      <c r="AF54" s="15">
        <f t="shared" si="27"/>
        <v>-3.5279305338115949</v>
      </c>
      <c r="AG54" s="15">
        <f t="shared" si="28"/>
        <v>0.23325089391216469</v>
      </c>
      <c r="AH54" s="15">
        <f t="shared" si="29"/>
        <v>3475.4598953508635</v>
      </c>
      <c r="AI54" s="7">
        <f t="shared" si="30"/>
        <v>254.27769818144108</v>
      </c>
      <c r="AJ54" s="7">
        <f t="shared" si="31"/>
        <v>-254.27769818144108</v>
      </c>
      <c r="AK54" s="7">
        <f t="shared" si="32"/>
        <v>-2842.0083100730903</v>
      </c>
      <c r="AL54" s="7">
        <f t="shared" si="33"/>
        <v>2842.0083100730903</v>
      </c>
      <c r="AM54" s="7">
        <f t="shared" si="12"/>
        <v>536.08233712795618</v>
      </c>
      <c r="AN54" s="7">
        <f t="shared" si="34"/>
        <v>-1104.4839991425742</v>
      </c>
      <c r="AO54" s="7">
        <f t="shared" si="35"/>
        <v>254.27769818144108</v>
      </c>
      <c r="AP54" s="7">
        <f t="shared" si="36"/>
        <v>-2842.0083100730903</v>
      </c>
      <c r="AQ54" s="7">
        <f t="shared" si="37"/>
        <v>-254.27769818144108</v>
      </c>
      <c r="AR54" s="7">
        <f t="shared" si="38"/>
        <v>2842.0083100730903</v>
      </c>
    </row>
    <row r="55" spans="1:44" ht="18" customHeight="1" x14ac:dyDescent="0.15">
      <c r="A55" s="24">
        <v>9</v>
      </c>
      <c r="B55" s="6">
        <v>9</v>
      </c>
      <c r="C55" s="6">
        <v>9</v>
      </c>
      <c r="D55" s="6">
        <v>10</v>
      </c>
      <c r="E55" s="6">
        <v>70000</v>
      </c>
      <c r="F55" s="6">
        <v>396</v>
      </c>
      <c r="G55" s="6">
        <v>287644.5</v>
      </c>
      <c r="H55" s="19">
        <f t="shared" si="2"/>
        <v>1600</v>
      </c>
      <c r="I55" s="19">
        <f t="shared" si="3"/>
        <v>0</v>
      </c>
      <c r="J55" s="19">
        <f t="shared" si="4"/>
        <v>1750</v>
      </c>
      <c r="K55" s="19">
        <f t="shared" si="5"/>
        <v>0</v>
      </c>
      <c r="L55" s="15">
        <f t="shared" si="13"/>
        <v>150</v>
      </c>
      <c r="M55" s="15">
        <f t="shared" si="14"/>
        <v>1</v>
      </c>
      <c r="N55" s="15">
        <f t="shared" si="15"/>
        <v>0</v>
      </c>
      <c r="O55" s="19">
        <f t="shared" si="6"/>
        <v>1.1346919156199229E-2</v>
      </c>
      <c r="P55" s="19">
        <f t="shared" si="7"/>
        <v>-4.3431228342328252</v>
      </c>
      <c r="Q55" s="19">
        <f t="shared" si="8"/>
        <v>-8.6203446778219828E-3</v>
      </c>
      <c r="R55" s="19">
        <f t="shared" si="9"/>
        <v>9.1690420815066353E-3</v>
      </c>
      <c r="S55" s="19">
        <f t="shared" si="10"/>
        <v>-5.8640421386238808</v>
      </c>
      <c r="T55" s="19">
        <f t="shared" si="11"/>
        <v>-8.678356974620308E-3</v>
      </c>
      <c r="U55" s="15">
        <f t="shared" si="16"/>
        <v>1.1346919156199229E-2</v>
      </c>
      <c r="V55" s="15">
        <f t="shared" si="17"/>
        <v>-4.3431228342328252</v>
      </c>
      <c r="W55" s="15">
        <f t="shared" si="18"/>
        <v>-8.6203446778219828E-3</v>
      </c>
      <c r="X55" s="15">
        <f t="shared" si="19"/>
        <v>9.1690420815066353E-3</v>
      </c>
      <c r="Y55" s="15">
        <f t="shared" si="20"/>
        <v>-5.8640421386238808</v>
      </c>
      <c r="Z55" s="15">
        <f t="shared" si="21"/>
        <v>-8.678356974620308E-3</v>
      </c>
      <c r="AA55" s="15">
        <f t="shared" si="22"/>
        <v>-1.4519180497950627E-5</v>
      </c>
      <c r="AB55" s="15">
        <f t="shared" si="23"/>
        <v>1.1346919156199229E-2</v>
      </c>
      <c r="AC55" s="15">
        <f t="shared" si="24"/>
        <v>1.3245432916022743E-7</v>
      </c>
      <c r="AD55" s="15">
        <f t="shared" si="25"/>
        <v>-2.9995598383712236E-5</v>
      </c>
      <c r="AE55" s="15">
        <f t="shared" si="26"/>
        <v>-8.6203446778219828E-3</v>
      </c>
      <c r="AF55" s="15">
        <f t="shared" si="27"/>
        <v>-4.3431228342328252</v>
      </c>
      <c r="AG55" s="15">
        <f t="shared" si="28"/>
        <v>0.43826692624837316</v>
      </c>
      <c r="AH55" s="15">
        <f t="shared" si="29"/>
        <v>1788.57153900495</v>
      </c>
      <c r="AI55" s="7">
        <f t="shared" si="30"/>
        <v>402.47168340319138</v>
      </c>
      <c r="AJ55" s="7">
        <f t="shared" si="31"/>
        <v>-402.47168340319138</v>
      </c>
      <c r="AK55" s="7">
        <f t="shared" si="32"/>
        <v>16001.898899334197</v>
      </c>
      <c r="AL55" s="7">
        <f t="shared" si="33"/>
        <v>-16001.898899334197</v>
      </c>
      <c r="AM55" s="7">
        <f t="shared" si="12"/>
        <v>1207.9296458997201</v>
      </c>
      <c r="AN55" s="7">
        <f t="shared" si="34"/>
        <v>1192.3551890004096</v>
      </c>
      <c r="AO55" s="7">
        <f t="shared" si="35"/>
        <v>402.47168340319138</v>
      </c>
      <c r="AP55" s="7">
        <f t="shared" si="36"/>
        <v>16001.898899334197</v>
      </c>
      <c r="AQ55" s="7">
        <f t="shared" si="37"/>
        <v>-402.47168340319138</v>
      </c>
      <c r="AR55" s="7">
        <f t="shared" si="38"/>
        <v>-16001.898899334197</v>
      </c>
    </row>
    <row r="56" spans="1:44" ht="18" customHeight="1" x14ac:dyDescent="0.15">
      <c r="A56" s="24">
        <v>10</v>
      </c>
      <c r="B56" s="6">
        <v>10</v>
      </c>
      <c r="C56" s="6">
        <v>10</v>
      </c>
      <c r="D56" s="6">
        <v>11</v>
      </c>
      <c r="E56" s="6">
        <v>70000</v>
      </c>
      <c r="F56" s="6">
        <v>396</v>
      </c>
      <c r="G56" s="6">
        <v>287644.5</v>
      </c>
      <c r="H56" s="19">
        <f t="shared" si="2"/>
        <v>1750</v>
      </c>
      <c r="I56" s="19">
        <f t="shared" si="3"/>
        <v>0</v>
      </c>
      <c r="J56" s="19">
        <f t="shared" si="4"/>
        <v>2000</v>
      </c>
      <c r="K56" s="19">
        <f t="shared" si="5"/>
        <v>0</v>
      </c>
      <c r="L56" s="15">
        <f t="shared" si="13"/>
        <v>250</v>
      </c>
      <c r="M56" s="15">
        <f t="shared" si="14"/>
        <v>1</v>
      </c>
      <c r="N56" s="15">
        <f t="shared" si="15"/>
        <v>0</v>
      </c>
      <c r="O56" s="19">
        <f t="shared" si="6"/>
        <v>9.1690420815066353E-3</v>
      </c>
      <c r="P56" s="19">
        <f t="shared" si="7"/>
        <v>-5.8640421386238808</v>
      </c>
      <c r="Q56" s="19">
        <f t="shared" si="8"/>
        <v>-8.678356974620308E-3</v>
      </c>
      <c r="R56" s="19">
        <f t="shared" si="9"/>
        <v>5.5930756823648247E-3</v>
      </c>
      <c r="S56" s="19">
        <f t="shared" si="10"/>
        <v>-6.4415013389687292</v>
      </c>
      <c r="T56" s="19">
        <f t="shared" si="11"/>
        <v>3.0249886989738351E-3</v>
      </c>
      <c r="U56" s="15">
        <f t="shared" si="16"/>
        <v>9.1690420815066353E-3</v>
      </c>
      <c r="V56" s="15">
        <f t="shared" si="17"/>
        <v>-5.8640421386238808</v>
      </c>
      <c r="W56" s="15">
        <f t="shared" si="18"/>
        <v>-8.678356974620308E-3</v>
      </c>
      <c r="X56" s="15">
        <f t="shared" si="19"/>
        <v>5.5930756823648247E-3</v>
      </c>
      <c r="Y56" s="15">
        <f t="shared" si="20"/>
        <v>-6.4415013389687292</v>
      </c>
      <c r="Z56" s="15">
        <f t="shared" si="21"/>
        <v>3.0249886989738351E-3</v>
      </c>
      <c r="AA56" s="15">
        <f t="shared" si="22"/>
        <v>-1.4303865596567242E-5</v>
      </c>
      <c r="AB56" s="15">
        <f t="shared" si="23"/>
        <v>9.1690420815066353E-3</v>
      </c>
      <c r="AC56" s="15">
        <f t="shared" si="24"/>
        <v>-1.6539114766202979E-8</v>
      </c>
      <c r="AD56" s="15">
        <f t="shared" si="25"/>
        <v>2.9608859384514399E-5</v>
      </c>
      <c r="AE56" s="15">
        <f t="shared" si="26"/>
        <v>-8.678356974620308E-3</v>
      </c>
      <c r="AF56" s="15">
        <f t="shared" si="27"/>
        <v>-5.8640421386238808</v>
      </c>
      <c r="AG56" s="15">
        <f t="shared" si="28"/>
        <v>0.70894097853114668</v>
      </c>
      <c r="AH56" s="15">
        <f t="shared" si="29"/>
        <v>5644.8341454033653</v>
      </c>
      <c r="AI56" s="7">
        <f t="shared" si="30"/>
        <v>396.50315433684398</v>
      </c>
      <c r="AJ56" s="7">
        <f t="shared" si="31"/>
        <v>-396.50315433684398</v>
      </c>
      <c r="AK56" s="7">
        <f t="shared" si="32"/>
        <v>-1998.1018668941706</v>
      </c>
      <c r="AL56" s="7">
        <f t="shared" si="33"/>
        <v>1998.1018668941706</v>
      </c>
      <c r="AM56" s="7">
        <f t="shared" si="12"/>
        <v>-1192.3555774520532</v>
      </c>
      <c r="AN56" s="7">
        <f t="shared" si="34"/>
        <v>692.8301107285107</v>
      </c>
      <c r="AO56" s="7">
        <f t="shared" si="35"/>
        <v>396.50315433684398</v>
      </c>
      <c r="AP56" s="7">
        <f t="shared" si="36"/>
        <v>-1998.1018668941706</v>
      </c>
      <c r="AQ56" s="7">
        <f t="shared" si="37"/>
        <v>-396.50315433684398</v>
      </c>
      <c r="AR56" s="7">
        <f t="shared" si="38"/>
        <v>1998.1018668941706</v>
      </c>
    </row>
    <row r="57" spans="1:44" ht="18" customHeight="1" x14ac:dyDescent="0.15">
      <c r="A57" s="24">
        <v>11</v>
      </c>
      <c r="B57" s="6">
        <v>11</v>
      </c>
      <c r="C57" s="6">
        <v>11</v>
      </c>
      <c r="D57" s="6">
        <v>12</v>
      </c>
      <c r="E57" s="6">
        <v>70000</v>
      </c>
      <c r="F57" s="6">
        <v>396</v>
      </c>
      <c r="G57" s="6">
        <v>287644.5</v>
      </c>
      <c r="H57" s="19">
        <f t="shared" si="2"/>
        <v>2000</v>
      </c>
      <c r="I57" s="19">
        <f t="shared" si="3"/>
        <v>0</v>
      </c>
      <c r="J57" s="19">
        <f t="shared" si="4"/>
        <v>2200</v>
      </c>
      <c r="K57" s="19">
        <f t="shared" si="5"/>
        <v>0</v>
      </c>
      <c r="L57" s="15">
        <f t="shared" si="13"/>
        <v>200</v>
      </c>
      <c r="M57" s="15">
        <f t="shared" si="14"/>
        <v>1</v>
      </c>
      <c r="N57" s="15">
        <f t="shared" si="15"/>
        <v>0</v>
      </c>
      <c r="O57" s="19">
        <f t="shared" si="6"/>
        <v>5.5930756823648247E-3</v>
      </c>
      <c r="P57" s="19">
        <f t="shared" si="7"/>
        <v>-6.4415013389687292</v>
      </c>
      <c r="Q57" s="19">
        <f t="shared" si="8"/>
        <v>3.0249886989738351E-3</v>
      </c>
      <c r="R57" s="19">
        <f t="shared" si="9"/>
        <v>2.7800154354248544E-3</v>
      </c>
      <c r="S57" s="19">
        <f t="shared" si="10"/>
        <v>-5.2806354637843098</v>
      </c>
      <c r="T57" s="19">
        <f t="shared" si="11"/>
        <v>7.9221052582856936E-3</v>
      </c>
      <c r="U57" s="15">
        <f t="shared" si="16"/>
        <v>5.5930756823648247E-3</v>
      </c>
      <c r="V57" s="15">
        <f t="shared" si="17"/>
        <v>-6.4415013389687292</v>
      </c>
      <c r="W57" s="15">
        <f t="shared" si="18"/>
        <v>3.0249886989738351E-3</v>
      </c>
      <c r="X57" s="15">
        <f t="shared" si="19"/>
        <v>2.7800154354248544E-3</v>
      </c>
      <c r="Y57" s="15">
        <f t="shared" si="20"/>
        <v>-5.2806354637843098</v>
      </c>
      <c r="Z57" s="15">
        <f t="shared" si="21"/>
        <v>7.9221052582856936E-3</v>
      </c>
      <c r="AA57" s="15">
        <f t="shared" si="22"/>
        <v>-1.4065301234699852E-5</v>
      </c>
      <c r="AB57" s="15">
        <f t="shared" si="23"/>
        <v>5.5930756823648247E-3</v>
      </c>
      <c r="AC57" s="15">
        <f t="shared" si="24"/>
        <v>-1.6539119864616605E-8</v>
      </c>
      <c r="AD57" s="15">
        <f t="shared" si="25"/>
        <v>1.7204527357664637E-5</v>
      </c>
      <c r="AE57" s="15">
        <f t="shared" si="26"/>
        <v>3.0249886989738351E-3</v>
      </c>
      <c r="AF57" s="15">
        <f t="shared" si="27"/>
        <v>-6.4415013389687292</v>
      </c>
      <c r="AG57" s="15">
        <f t="shared" si="28"/>
        <v>0.54839224113693785</v>
      </c>
      <c r="AH57" s="15">
        <f t="shared" si="29"/>
        <v>1273.2819782844549</v>
      </c>
      <c r="AI57" s="7">
        <f t="shared" si="30"/>
        <v>389.89015022587989</v>
      </c>
      <c r="AJ57" s="7">
        <f t="shared" si="31"/>
        <v>-389.89015022587989</v>
      </c>
      <c r="AK57" s="7">
        <f t="shared" si="32"/>
        <v>-1998.1024828370387</v>
      </c>
      <c r="AL57" s="7">
        <f t="shared" si="33"/>
        <v>1998.1024828370387</v>
      </c>
      <c r="AM57" s="7">
        <f t="shared" si="12"/>
        <v>-692.83027373444725</v>
      </c>
      <c r="AN57" s="7">
        <f t="shared" si="34"/>
        <v>293.20977716703948</v>
      </c>
      <c r="AO57" s="7">
        <f t="shared" si="35"/>
        <v>389.89015022587989</v>
      </c>
      <c r="AP57" s="7">
        <f t="shared" si="36"/>
        <v>-1998.1024828370387</v>
      </c>
      <c r="AQ57" s="7">
        <f t="shared" si="37"/>
        <v>-389.89015022587989</v>
      </c>
      <c r="AR57" s="7">
        <f t="shared" si="38"/>
        <v>1998.1024828370387</v>
      </c>
    </row>
    <row r="58" spans="1:44" ht="18" customHeight="1" x14ac:dyDescent="0.15">
      <c r="A58" s="24">
        <v>12</v>
      </c>
      <c r="B58" s="6">
        <v>12</v>
      </c>
      <c r="C58" s="6">
        <v>12</v>
      </c>
      <c r="D58" s="6">
        <v>13</v>
      </c>
      <c r="E58" s="6">
        <v>70000</v>
      </c>
      <c r="F58" s="6">
        <v>396</v>
      </c>
      <c r="G58" s="6">
        <v>287644.5</v>
      </c>
      <c r="H58" s="19">
        <f t="shared" si="2"/>
        <v>2200</v>
      </c>
      <c r="I58" s="19">
        <f t="shared" si="3"/>
        <v>0</v>
      </c>
      <c r="J58" s="19">
        <f t="shared" si="4"/>
        <v>2400</v>
      </c>
      <c r="K58" s="19">
        <f t="shared" si="5"/>
        <v>0</v>
      </c>
      <c r="L58" s="15">
        <f t="shared" si="13"/>
        <v>200</v>
      </c>
      <c r="M58" s="15">
        <f t="shared" si="14"/>
        <v>1</v>
      </c>
      <c r="N58" s="15">
        <f t="shared" si="15"/>
        <v>0</v>
      </c>
      <c r="O58" s="19">
        <f t="shared" si="6"/>
        <v>2.7800154354248544E-3</v>
      </c>
      <c r="P58" s="19">
        <f t="shared" si="7"/>
        <v>-5.2806354637843098</v>
      </c>
      <c r="Q58" s="19">
        <f t="shared" si="8"/>
        <v>7.9221052582856936E-3</v>
      </c>
      <c r="R58" s="19">
        <f t="shared" si="9"/>
        <v>0</v>
      </c>
      <c r="S58" s="19">
        <f t="shared" si="10"/>
        <v>-3.5372858104415457</v>
      </c>
      <c r="T58" s="19">
        <f t="shared" si="11"/>
        <v>8.8498262108801674E-3</v>
      </c>
      <c r="U58" s="15">
        <f t="shared" si="16"/>
        <v>2.7800154354248544E-3</v>
      </c>
      <c r="V58" s="15">
        <f t="shared" si="17"/>
        <v>-5.2806354637843098</v>
      </c>
      <c r="W58" s="15">
        <f t="shared" si="18"/>
        <v>7.9221052582856936E-3</v>
      </c>
      <c r="X58" s="15">
        <f t="shared" si="19"/>
        <v>0</v>
      </c>
      <c r="Y58" s="15">
        <f t="shared" si="20"/>
        <v>-3.5372858104415457</v>
      </c>
      <c r="Z58" s="15">
        <f t="shared" si="21"/>
        <v>8.8498262108801674E-3</v>
      </c>
      <c r="AA58" s="15">
        <f t="shared" si="22"/>
        <v>-1.3900077177124272E-5</v>
      </c>
      <c r="AB58" s="15">
        <f t="shared" si="23"/>
        <v>2.7800154354248544E-3</v>
      </c>
      <c r="AC58" s="15">
        <f t="shared" si="24"/>
        <v>-1.6539126606544432E-8</v>
      </c>
      <c r="AD58" s="15">
        <f t="shared" si="25"/>
        <v>7.2810403634495486E-6</v>
      </c>
      <c r="AE58" s="15">
        <f t="shared" si="26"/>
        <v>7.9221052582856936E-3</v>
      </c>
      <c r="AF58" s="15">
        <f t="shared" si="27"/>
        <v>-5.2806354637843098</v>
      </c>
      <c r="AG58" s="15">
        <f t="shared" si="28"/>
        <v>0.53558406740919073</v>
      </c>
      <c r="AH58" s="15">
        <f t="shared" si="29"/>
        <v>109.41779738177088</v>
      </c>
      <c r="AI58" s="7">
        <f t="shared" si="30"/>
        <v>385.31013934988482</v>
      </c>
      <c r="AJ58" s="7">
        <f t="shared" si="31"/>
        <v>-385.31013934988482</v>
      </c>
      <c r="AK58" s="7">
        <f t="shared" si="32"/>
        <v>-1998.1032973339913</v>
      </c>
      <c r="AL58" s="7">
        <f t="shared" si="33"/>
        <v>1998.1032973339913</v>
      </c>
      <c r="AM58" s="7">
        <f t="shared" si="12"/>
        <v>-293.20917007539691</v>
      </c>
      <c r="AN58" s="7">
        <f t="shared" si="34"/>
        <v>-106.41148939140135</v>
      </c>
      <c r="AO58" s="7">
        <f t="shared" si="35"/>
        <v>385.31013934988482</v>
      </c>
      <c r="AP58" s="7">
        <f t="shared" si="36"/>
        <v>-1998.1032973339913</v>
      </c>
      <c r="AQ58" s="7">
        <f t="shared" si="37"/>
        <v>-385.31013934988482</v>
      </c>
      <c r="AR58" s="7">
        <f t="shared" si="38"/>
        <v>1998.1032973339913</v>
      </c>
    </row>
    <row r="59" spans="1:44" ht="18" customHeight="1" x14ac:dyDescent="0.15">
      <c r="A59" s="24">
        <v>13</v>
      </c>
      <c r="B59" s="6">
        <v>13</v>
      </c>
      <c r="C59" s="6">
        <v>1</v>
      </c>
      <c r="D59" s="6">
        <v>14</v>
      </c>
      <c r="E59" s="6">
        <v>70000</v>
      </c>
      <c r="F59" s="6">
        <v>210</v>
      </c>
      <c r="G59" s="6">
        <v>42953.750000000015</v>
      </c>
      <c r="H59" s="19">
        <f t="shared" si="2"/>
        <v>0</v>
      </c>
      <c r="I59" s="19">
        <f t="shared" si="3"/>
        <v>0</v>
      </c>
      <c r="J59" s="19">
        <f t="shared" si="4"/>
        <v>0</v>
      </c>
      <c r="K59" s="19">
        <f t="shared" si="5"/>
        <v>-200</v>
      </c>
      <c r="L59" s="15">
        <f t="shared" si="13"/>
        <v>200</v>
      </c>
      <c r="M59" s="15">
        <f t="shared" si="14"/>
        <v>0</v>
      </c>
      <c r="N59" s="15">
        <f t="shared" si="15"/>
        <v>-1</v>
      </c>
      <c r="O59" s="19">
        <f t="shared" si="6"/>
        <v>2.8383505214121134E-2</v>
      </c>
      <c r="P59" s="19">
        <f t="shared" si="7"/>
        <v>-4.1652386201570399</v>
      </c>
      <c r="Q59" s="19">
        <f t="shared" si="8"/>
        <v>-1.8238201125703072E-2</v>
      </c>
      <c r="R59" s="19">
        <f t="shared" si="9"/>
        <v>-2.3090717534094356</v>
      </c>
      <c r="S59" s="19">
        <f t="shared" si="10"/>
        <v>-3.3321908660279442</v>
      </c>
      <c r="T59" s="19">
        <f t="shared" si="11"/>
        <v>-5.8633981073389916E-3</v>
      </c>
      <c r="U59" s="15">
        <f t="shared" si="16"/>
        <v>4.1652386201570399</v>
      </c>
      <c r="V59" s="15">
        <f t="shared" si="17"/>
        <v>2.8383505214121134E-2</v>
      </c>
      <c r="W59" s="15">
        <f t="shared" si="18"/>
        <v>-1.8238201125703072E-2</v>
      </c>
      <c r="X59" s="15">
        <f t="shared" si="19"/>
        <v>3.3321908660279442</v>
      </c>
      <c r="Y59" s="15">
        <f t="shared" si="20"/>
        <v>-2.3090717534094356</v>
      </c>
      <c r="Z59" s="15">
        <f t="shared" si="21"/>
        <v>-5.8633981073389916E-3</v>
      </c>
      <c r="AA59" s="15">
        <f t="shared" si="22"/>
        <v>-4.1652387706454788E-3</v>
      </c>
      <c r="AB59" s="15">
        <f t="shared" si="23"/>
        <v>4.1652386201570399</v>
      </c>
      <c r="AC59" s="15">
        <f t="shared" si="24"/>
        <v>-1.8176166170162391E-8</v>
      </c>
      <c r="AD59" s="15">
        <f t="shared" si="25"/>
        <v>3.6389857396958939E-5</v>
      </c>
      <c r="AE59" s="15">
        <f t="shared" si="26"/>
        <v>-1.8238201125703072E-2</v>
      </c>
      <c r="AF59" s="15">
        <f t="shared" si="27"/>
        <v>2.8383505214121134E-2</v>
      </c>
      <c r="AG59" s="15">
        <f t="shared" si="28"/>
        <v>25503.344604237744</v>
      </c>
      <c r="AH59" s="15">
        <f t="shared" si="29"/>
        <v>1163.027312713479</v>
      </c>
      <c r="AI59" s="7">
        <f t="shared" si="30"/>
        <v>61229.009928488536</v>
      </c>
      <c r="AJ59" s="7">
        <f t="shared" si="31"/>
        <v>-61229.009928488536</v>
      </c>
      <c r="AK59" s="7">
        <f t="shared" si="32"/>
        <v>-327.90848900527754</v>
      </c>
      <c r="AL59" s="7">
        <f t="shared" si="33"/>
        <v>327.90848900527754</v>
      </c>
      <c r="AM59" s="7">
        <f t="shared" si="12"/>
        <v>-218.83131720304758</v>
      </c>
      <c r="AN59" s="7">
        <f t="shared" si="34"/>
        <v>153.24961940199208</v>
      </c>
      <c r="AO59" s="7">
        <f t="shared" si="35"/>
        <v>-327.90848900527754</v>
      </c>
      <c r="AP59" s="7">
        <f t="shared" si="36"/>
        <v>-61229.009928488536</v>
      </c>
      <c r="AQ59" s="7">
        <f t="shared" si="37"/>
        <v>327.90848900527754</v>
      </c>
      <c r="AR59" s="7">
        <f t="shared" si="38"/>
        <v>61229.009928488536</v>
      </c>
    </row>
    <row r="60" spans="1:44" ht="18" customHeight="1" x14ac:dyDescent="0.15">
      <c r="A60" s="24">
        <v>14</v>
      </c>
      <c r="B60" s="6">
        <v>14</v>
      </c>
      <c r="C60" s="6">
        <v>14</v>
      </c>
      <c r="D60" s="6">
        <v>15</v>
      </c>
      <c r="E60" s="6">
        <v>70000</v>
      </c>
      <c r="F60" s="6">
        <v>210</v>
      </c>
      <c r="G60" s="6">
        <v>42953.750000000015</v>
      </c>
      <c r="H60" s="19">
        <f t="shared" si="2"/>
        <v>0</v>
      </c>
      <c r="I60" s="19">
        <f t="shared" si="3"/>
        <v>-200</v>
      </c>
      <c r="J60" s="19">
        <f t="shared" si="4"/>
        <v>0</v>
      </c>
      <c r="K60" s="19">
        <f t="shared" si="5"/>
        <v>-400</v>
      </c>
      <c r="L60" s="15">
        <f t="shared" si="13"/>
        <v>200</v>
      </c>
      <c r="M60" s="15">
        <f t="shared" si="14"/>
        <v>0</v>
      </c>
      <c r="N60" s="15">
        <f t="shared" si="15"/>
        <v>-1</v>
      </c>
      <c r="O60" s="19">
        <f t="shared" si="6"/>
        <v>-2.3090717534094356</v>
      </c>
      <c r="P60" s="19">
        <f t="shared" si="7"/>
        <v>-3.3321908660279442</v>
      </c>
      <c r="Q60" s="19">
        <f t="shared" si="8"/>
        <v>-5.8633981073389916E-3</v>
      </c>
      <c r="R60" s="19">
        <f t="shared" si="9"/>
        <v>-2.6076522192350575</v>
      </c>
      <c r="S60" s="19">
        <f t="shared" si="10"/>
        <v>-2.4991431749742921</v>
      </c>
      <c r="T60" s="19">
        <f t="shared" si="11"/>
        <v>2.1505098986152127E-3</v>
      </c>
      <c r="U60" s="15">
        <f t="shared" si="16"/>
        <v>3.3321908660279442</v>
      </c>
      <c r="V60" s="15">
        <f t="shared" si="17"/>
        <v>-2.3090717534094356</v>
      </c>
      <c r="W60" s="15">
        <f t="shared" si="18"/>
        <v>-5.8633981073389916E-3</v>
      </c>
      <c r="X60" s="15">
        <f t="shared" si="19"/>
        <v>2.4991431749742921</v>
      </c>
      <c r="Y60" s="15">
        <f t="shared" si="20"/>
        <v>-2.6076522192350575</v>
      </c>
      <c r="Z60" s="15">
        <f t="shared" si="21"/>
        <v>2.1505098986152127E-3</v>
      </c>
      <c r="AA60" s="15">
        <f t="shared" si="22"/>
        <v>-4.1652384552682605E-3</v>
      </c>
      <c r="AB60" s="15">
        <f t="shared" si="23"/>
        <v>3.3321908660279442</v>
      </c>
      <c r="AC60" s="15">
        <f t="shared" si="24"/>
        <v>-1.8177088761688984E-8</v>
      </c>
      <c r="AD60" s="15">
        <f t="shared" si="25"/>
        <v>2.5487896643392206E-5</v>
      </c>
      <c r="AE60" s="15">
        <f t="shared" si="26"/>
        <v>-5.8633981073389916E-3</v>
      </c>
      <c r="AF60" s="15">
        <f t="shared" si="27"/>
        <v>-2.3090717534094356</v>
      </c>
      <c r="AG60" s="15">
        <f t="shared" si="28"/>
        <v>25503.340742190921</v>
      </c>
      <c r="AH60" s="15">
        <f t="shared" si="29"/>
        <v>494.67762534767672</v>
      </c>
      <c r="AI60" s="7">
        <f t="shared" si="30"/>
        <v>61229.005292443428</v>
      </c>
      <c r="AJ60" s="7">
        <f t="shared" si="31"/>
        <v>-61229.005292443428</v>
      </c>
      <c r="AK60" s="7">
        <f t="shared" si="32"/>
        <v>-327.92513308690741</v>
      </c>
      <c r="AL60" s="7">
        <f t="shared" si="33"/>
        <v>327.92513308690741</v>
      </c>
      <c r="AM60" s="7">
        <f t="shared" si="12"/>
        <v>-153.27210366245515</v>
      </c>
      <c r="AN60" s="7">
        <f t="shared" si="34"/>
        <v>87.687077045073707</v>
      </c>
      <c r="AO60" s="7">
        <f t="shared" si="35"/>
        <v>-327.92513308690741</v>
      </c>
      <c r="AP60" s="7">
        <f t="shared" si="36"/>
        <v>-61229.005292443428</v>
      </c>
      <c r="AQ60" s="7">
        <f t="shared" si="37"/>
        <v>327.92513308690741</v>
      </c>
      <c r="AR60" s="7">
        <f t="shared" si="38"/>
        <v>61229.005292443428</v>
      </c>
    </row>
    <row r="61" spans="1:44" ht="18" customHeight="1" x14ac:dyDescent="0.15">
      <c r="A61" s="24">
        <v>15</v>
      </c>
      <c r="B61" s="6">
        <v>15</v>
      </c>
      <c r="C61" s="6">
        <v>15</v>
      </c>
      <c r="D61" s="6">
        <v>16</v>
      </c>
      <c r="E61" s="6">
        <v>70000</v>
      </c>
      <c r="F61" s="6">
        <v>210</v>
      </c>
      <c r="G61" s="6">
        <v>42953.750000000015</v>
      </c>
      <c r="H61" s="19">
        <f t="shared" si="2"/>
        <v>0</v>
      </c>
      <c r="I61" s="19">
        <f t="shared" si="3"/>
        <v>-400</v>
      </c>
      <c r="J61" s="19">
        <f t="shared" si="4"/>
        <v>0</v>
      </c>
      <c r="K61" s="19">
        <f t="shared" si="5"/>
        <v>-600</v>
      </c>
      <c r="L61" s="15">
        <f t="shared" si="13"/>
        <v>200</v>
      </c>
      <c r="M61" s="15">
        <f t="shared" si="14"/>
        <v>0</v>
      </c>
      <c r="N61" s="15">
        <f t="shared" si="15"/>
        <v>-1</v>
      </c>
      <c r="O61" s="19">
        <f t="shared" si="6"/>
        <v>-2.6076522192350575</v>
      </c>
      <c r="P61" s="19">
        <f t="shared" si="7"/>
        <v>-2.4991431749742921</v>
      </c>
      <c r="Q61" s="19">
        <f t="shared" si="8"/>
        <v>2.1505098986152127E-3</v>
      </c>
      <c r="R61" s="19">
        <f t="shared" si="9"/>
        <v>-1.7402437197244069</v>
      </c>
      <c r="S61" s="19">
        <f t="shared" si="10"/>
        <v>-1.6660954294932411</v>
      </c>
      <c r="T61" s="19">
        <f t="shared" si="11"/>
        <v>5.7964501725721691E-3</v>
      </c>
      <c r="U61" s="15">
        <f t="shared" si="16"/>
        <v>2.4991431749742921</v>
      </c>
      <c r="V61" s="15">
        <f t="shared" si="17"/>
        <v>-2.6076522192350575</v>
      </c>
      <c r="W61" s="15">
        <f t="shared" si="18"/>
        <v>2.1505098986152127E-3</v>
      </c>
      <c r="X61" s="15">
        <f t="shared" si="19"/>
        <v>1.6660954294932411</v>
      </c>
      <c r="Y61" s="15">
        <f t="shared" si="20"/>
        <v>-1.7402437197244069</v>
      </c>
      <c r="Z61" s="15">
        <f t="shared" si="21"/>
        <v>5.7964501725721691E-3</v>
      </c>
      <c r="AA61" s="15">
        <f t="shared" si="22"/>
        <v>-4.1652387274052549E-3</v>
      </c>
      <c r="AB61" s="15">
        <f t="shared" si="23"/>
        <v>2.4991431749742921</v>
      </c>
      <c r="AC61" s="15">
        <f t="shared" si="24"/>
        <v>-1.8178123097978116E-8</v>
      </c>
      <c r="AD61" s="15">
        <f t="shared" si="25"/>
        <v>1.4568287614285822E-5</v>
      </c>
      <c r="AE61" s="15">
        <f t="shared" si="26"/>
        <v>2.1505098986152127E-3</v>
      </c>
      <c r="AF61" s="15">
        <f t="shared" si="27"/>
        <v>-2.6076522192350575</v>
      </c>
      <c r="AG61" s="15">
        <f t="shared" si="28"/>
        <v>25503.344074726523</v>
      </c>
      <c r="AH61" s="15">
        <f t="shared" si="29"/>
        <v>111.84414165077759</v>
      </c>
      <c r="AI61" s="7">
        <f t="shared" si="30"/>
        <v>61229.009292857249</v>
      </c>
      <c r="AJ61" s="7">
        <f t="shared" si="31"/>
        <v>-61229.009292857249</v>
      </c>
      <c r="AK61" s="7">
        <f t="shared" si="32"/>
        <v>-327.94379310830669</v>
      </c>
      <c r="AL61" s="7">
        <f t="shared" si="33"/>
        <v>327.94379310830669</v>
      </c>
      <c r="AM61" s="7">
        <f t="shared" si="12"/>
        <v>-87.606761775698175</v>
      </c>
      <c r="AN61" s="7">
        <f t="shared" si="34"/>
        <v>22.018003154036847</v>
      </c>
      <c r="AO61" s="7">
        <f t="shared" si="35"/>
        <v>-327.94379310830669</v>
      </c>
      <c r="AP61" s="7">
        <f t="shared" si="36"/>
        <v>-61229.009292857249</v>
      </c>
      <c r="AQ61" s="7">
        <f t="shared" si="37"/>
        <v>327.94379310830669</v>
      </c>
      <c r="AR61" s="7">
        <f t="shared" si="38"/>
        <v>61229.009292857249</v>
      </c>
    </row>
    <row r="62" spans="1:44" ht="18" customHeight="1" x14ac:dyDescent="0.15">
      <c r="A62" s="24">
        <v>16</v>
      </c>
      <c r="B62" s="6">
        <v>16</v>
      </c>
      <c r="C62" s="6">
        <v>16</v>
      </c>
      <c r="D62" s="6">
        <v>17</v>
      </c>
      <c r="E62" s="6">
        <v>70000</v>
      </c>
      <c r="F62" s="6">
        <v>210</v>
      </c>
      <c r="G62" s="6">
        <v>42953.750000000015</v>
      </c>
      <c r="H62" s="19">
        <f t="shared" si="2"/>
        <v>0</v>
      </c>
      <c r="I62" s="19">
        <f t="shared" si="3"/>
        <v>-600</v>
      </c>
      <c r="J62" s="19">
        <f t="shared" si="4"/>
        <v>0</v>
      </c>
      <c r="K62" s="19">
        <f t="shared" si="5"/>
        <v>-800</v>
      </c>
      <c r="L62" s="15">
        <f t="shared" si="13"/>
        <v>200</v>
      </c>
      <c r="M62" s="15">
        <f t="shared" si="14"/>
        <v>0</v>
      </c>
      <c r="N62" s="15">
        <f t="shared" si="15"/>
        <v>-1</v>
      </c>
      <c r="O62" s="19">
        <f t="shared" si="6"/>
        <v>-1.7402437197244069</v>
      </c>
      <c r="P62" s="19">
        <f t="shared" si="7"/>
        <v>-1.6660954294932411</v>
      </c>
      <c r="Q62" s="19">
        <f t="shared" si="8"/>
        <v>5.7964501725721691E-3</v>
      </c>
      <c r="R62" s="19">
        <f t="shared" si="9"/>
        <v>-0.58024260592542387</v>
      </c>
      <c r="S62" s="19">
        <f t="shared" si="10"/>
        <v>-0.83304773031456825</v>
      </c>
      <c r="T62" s="19">
        <f t="shared" si="11"/>
        <v>5.0764976662906643E-3</v>
      </c>
      <c r="U62" s="15">
        <f t="shared" si="16"/>
        <v>1.6660954294932411</v>
      </c>
      <c r="V62" s="15">
        <f t="shared" si="17"/>
        <v>-1.7402437197244069</v>
      </c>
      <c r="W62" s="15">
        <f t="shared" si="18"/>
        <v>5.7964501725721691E-3</v>
      </c>
      <c r="X62" s="15">
        <f t="shared" si="19"/>
        <v>0.83304773031456825</v>
      </c>
      <c r="Y62" s="15">
        <f t="shared" si="20"/>
        <v>-0.58024260592542387</v>
      </c>
      <c r="Z62" s="15">
        <f t="shared" si="21"/>
        <v>5.0764976662906643E-3</v>
      </c>
      <c r="AA62" s="15">
        <f t="shared" si="22"/>
        <v>-4.1652384958933645E-3</v>
      </c>
      <c r="AB62" s="15">
        <f t="shared" si="23"/>
        <v>1.6660954294932411</v>
      </c>
      <c r="AC62" s="15">
        <f t="shared" si="24"/>
        <v>-1.8176582478174885E-8</v>
      </c>
      <c r="AD62" s="15">
        <f t="shared" si="25"/>
        <v>3.6530934777487083E-6</v>
      </c>
      <c r="AE62" s="15">
        <f t="shared" si="26"/>
        <v>5.7964501725721691E-3</v>
      </c>
      <c r="AF62" s="15">
        <f t="shared" si="27"/>
        <v>-1.7402437197244069</v>
      </c>
      <c r="AG62" s="15">
        <f t="shared" si="28"/>
        <v>25503.341239677866</v>
      </c>
      <c r="AH62" s="15">
        <f t="shared" si="29"/>
        <v>15.817034548073424</v>
      </c>
      <c r="AI62" s="7">
        <f t="shared" si="30"/>
        <v>61229.005889632455</v>
      </c>
      <c r="AJ62" s="7">
        <f t="shared" si="31"/>
        <v>-61229.005889632455</v>
      </c>
      <c r="AK62" s="7">
        <f t="shared" si="32"/>
        <v>-327.91599944120003</v>
      </c>
      <c r="AL62" s="7">
        <f t="shared" si="33"/>
        <v>327.91599944120003</v>
      </c>
      <c r="AM62" s="7">
        <f t="shared" si="12"/>
        <v>-21.967968955778808</v>
      </c>
      <c r="AN62" s="7">
        <f t="shared" si="34"/>
        <v>-43.615230932461188</v>
      </c>
      <c r="AO62" s="7">
        <f t="shared" si="35"/>
        <v>-327.91599944120003</v>
      </c>
      <c r="AP62" s="7">
        <f t="shared" si="36"/>
        <v>-61229.005889632455</v>
      </c>
      <c r="AQ62" s="7">
        <f t="shared" si="37"/>
        <v>327.91599944120003</v>
      </c>
      <c r="AR62" s="7">
        <f t="shared" si="38"/>
        <v>61229.005889632455</v>
      </c>
    </row>
    <row r="63" spans="1:44" ht="18" customHeight="1" x14ac:dyDescent="0.15">
      <c r="A63" s="24">
        <v>17</v>
      </c>
      <c r="B63" s="6">
        <v>17</v>
      </c>
      <c r="C63" s="6">
        <v>17</v>
      </c>
      <c r="D63" s="6">
        <v>18</v>
      </c>
      <c r="E63" s="6">
        <v>70000</v>
      </c>
      <c r="F63" s="6">
        <v>210</v>
      </c>
      <c r="G63" s="6">
        <v>42953.750000000015</v>
      </c>
      <c r="H63" s="19">
        <f t="shared" si="2"/>
        <v>0</v>
      </c>
      <c r="I63" s="19">
        <f t="shared" si="3"/>
        <v>-800</v>
      </c>
      <c r="J63" s="19">
        <f t="shared" si="4"/>
        <v>0</v>
      </c>
      <c r="K63" s="19">
        <f t="shared" si="5"/>
        <v>-1000</v>
      </c>
      <c r="L63" s="15">
        <f t="shared" si="13"/>
        <v>200</v>
      </c>
      <c r="M63" s="15">
        <f t="shared" si="14"/>
        <v>0</v>
      </c>
      <c r="N63" s="15">
        <f t="shared" si="15"/>
        <v>-1</v>
      </c>
      <c r="O63" s="19">
        <f t="shared" si="6"/>
        <v>-0.58024260592542387</v>
      </c>
      <c r="P63" s="19">
        <f t="shared" si="7"/>
        <v>-0.83304773031456825</v>
      </c>
      <c r="Q63" s="19">
        <f t="shared" si="8"/>
        <v>5.0764976662906643E-3</v>
      </c>
      <c r="R63" s="19">
        <f t="shared" si="9"/>
        <v>0</v>
      </c>
      <c r="S63" s="19">
        <f t="shared" si="10"/>
        <v>0</v>
      </c>
      <c r="T63" s="19">
        <f t="shared" si="11"/>
        <v>0</v>
      </c>
      <c r="U63" s="15">
        <f t="shared" si="16"/>
        <v>0.83304773031456825</v>
      </c>
      <c r="V63" s="15">
        <f t="shared" si="17"/>
        <v>-0.58024260592542387</v>
      </c>
      <c r="W63" s="15">
        <f t="shared" si="18"/>
        <v>5.0764976662906643E-3</v>
      </c>
      <c r="X63" s="15">
        <f t="shared" si="19"/>
        <v>0</v>
      </c>
      <c r="Y63" s="15">
        <f t="shared" si="20"/>
        <v>0</v>
      </c>
      <c r="Z63" s="15">
        <f t="shared" si="21"/>
        <v>0</v>
      </c>
      <c r="AA63" s="15">
        <f t="shared" si="22"/>
        <v>-4.1652386515728416E-3</v>
      </c>
      <c r="AB63" s="15">
        <f t="shared" si="23"/>
        <v>0.83304773031456825</v>
      </c>
      <c r="AC63" s="15">
        <f t="shared" si="24"/>
        <v>-1.8148209824089368E-8</v>
      </c>
      <c r="AD63" s="15">
        <f t="shared" si="25"/>
        <v>-7.2467812184998478E-6</v>
      </c>
      <c r="AE63" s="15">
        <f t="shared" si="26"/>
        <v>5.0764976662906643E-3</v>
      </c>
      <c r="AF63" s="15">
        <f t="shared" si="27"/>
        <v>-0.58024260592542387</v>
      </c>
      <c r="AG63" s="15">
        <f t="shared" si="28"/>
        <v>25503.343146097828</v>
      </c>
      <c r="AH63" s="15">
        <f t="shared" si="29"/>
        <v>205.60050031540524</v>
      </c>
      <c r="AI63" s="7">
        <f t="shared" si="30"/>
        <v>61229.00817812077</v>
      </c>
      <c r="AJ63" s="7">
        <f t="shared" si="31"/>
        <v>-61229.00817812077</v>
      </c>
      <c r="AK63" s="7">
        <f t="shared" si="32"/>
        <v>-327.40414044722121</v>
      </c>
      <c r="AL63" s="7">
        <f t="shared" si="33"/>
        <v>327.40414044722121</v>
      </c>
      <c r="AM63" s="7">
        <f t="shared" si="12"/>
        <v>43.578700026979313</v>
      </c>
      <c r="AN63" s="7">
        <f t="shared" si="34"/>
        <v>-109.05952811642355</v>
      </c>
      <c r="AO63" s="7">
        <f t="shared" si="35"/>
        <v>-327.40414044722121</v>
      </c>
      <c r="AP63" s="7">
        <f t="shared" si="36"/>
        <v>-61229.00817812077</v>
      </c>
      <c r="AQ63" s="7">
        <f t="shared" si="37"/>
        <v>327.40414044722121</v>
      </c>
      <c r="AR63" s="7">
        <f t="shared" si="38"/>
        <v>61229.00817812077</v>
      </c>
    </row>
    <row r="64" spans="1:44" ht="18" customHeight="1" x14ac:dyDescent="0.15">
      <c r="A64" s="24">
        <v>18</v>
      </c>
      <c r="B64" s="6">
        <v>18</v>
      </c>
      <c r="C64" s="6">
        <v>5</v>
      </c>
      <c r="D64" s="6">
        <v>19</v>
      </c>
      <c r="E64" s="6">
        <v>70000</v>
      </c>
      <c r="F64" s="6">
        <v>210</v>
      </c>
      <c r="G64" s="6">
        <v>42953.750000000015</v>
      </c>
      <c r="H64" s="19">
        <f t="shared" si="2"/>
        <v>800</v>
      </c>
      <c r="I64" s="19">
        <f t="shared" si="3"/>
        <v>0</v>
      </c>
      <c r="J64" s="19">
        <f t="shared" si="4"/>
        <v>800</v>
      </c>
      <c r="K64" s="19">
        <f t="shared" si="5"/>
        <v>-200</v>
      </c>
      <c r="L64" s="15">
        <f t="shared" si="13"/>
        <v>200</v>
      </c>
      <c r="M64" s="15">
        <f t="shared" si="14"/>
        <v>0</v>
      </c>
      <c r="N64" s="15">
        <f t="shared" si="15"/>
        <v>-1</v>
      </c>
      <c r="O64" s="19">
        <f t="shared" si="6"/>
        <v>1.9424460178500042E-2</v>
      </c>
      <c r="P64" s="19">
        <f t="shared" si="7"/>
        <v>-3.4645566573632154</v>
      </c>
      <c r="Q64" s="19">
        <f t="shared" si="8"/>
        <v>1.7326815226862931E-4</v>
      </c>
      <c r="R64" s="19">
        <f t="shared" si="9"/>
        <v>3.6826633327611512E-2</v>
      </c>
      <c r="S64" s="19">
        <f t="shared" si="10"/>
        <v>-2.7716453383801225</v>
      </c>
      <c r="T64" s="19">
        <f t="shared" si="11"/>
        <v>1.890795045828791E-5</v>
      </c>
      <c r="U64" s="15">
        <f t="shared" si="16"/>
        <v>3.4645566573632154</v>
      </c>
      <c r="V64" s="15">
        <f t="shared" si="17"/>
        <v>1.9424460178500042E-2</v>
      </c>
      <c r="W64" s="15">
        <f t="shared" si="18"/>
        <v>1.7326815226862931E-4</v>
      </c>
      <c r="X64" s="15">
        <f t="shared" si="19"/>
        <v>2.7716453383801225</v>
      </c>
      <c r="Y64" s="15">
        <f t="shared" si="20"/>
        <v>3.6826633327611512E-2</v>
      </c>
      <c r="Z64" s="15">
        <f t="shared" si="21"/>
        <v>1.890795045828791E-5</v>
      </c>
      <c r="AA64" s="15">
        <f t="shared" si="22"/>
        <v>-3.4645565949154643E-3</v>
      </c>
      <c r="AB64" s="15">
        <f t="shared" si="23"/>
        <v>3.4645566573632154</v>
      </c>
      <c r="AC64" s="15">
        <f t="shared" si="24"/>
        <v>4.5385928089506362E-10</v>
      </c>
      <c r="AD64" s="15">
        <f t="shared" si="25"/>
        <v>-5.2205828879437221E-7</v>
      </c>
      <c r="AE64" s="15">
        <f t="shared" si="26"/>
        <v>1.7326815226862931E-4</v>
      </c>
      <c r="AF64" s="15">
        <f t="shared" si="27"/>
        <v>1.9424460178500042E-2</v>
      </c>
      <c r="AG64" s="15">
        <f t="shared" si="28"/>
        <v>17644.634027077187</v>
      </c>
      <c r="AH64" s="15">
        <f t="shared" si="29"/>
        <v>0.18653815853932584</v>
      </c>
      <c r="AI64" s="7">
        <f t="shared" si="30"/>
        <v>50928.981945257321</v>
      </c>
      <c r="AJ64" s="7">
        <f t="shared" si="31"/>
        <v>-50928.981945257321</v>
      </c>
      <c r="AK64" s="7">
        <f t="shared" si="32"/>
        <v>8.1878823964334657</v>
      </c>
      <c r="AL64" s="7">
        <f t="shared" si="33"/>
        <v>-8.1878823964334657</v>
      </c>
      <c r="AM64" s="7">
        <f t="shared" si="12"/>
        <v>3.1394105711221783</v>
      </c>
      <c r="AN64" s="7">
        <f t="shared" si="34"/>
        <v>-1.5018340918354851</v>
      </c>
      <c r="AO64" s="7">
        <f t="shared" si="35"/>
        <v>8.1878823964334657</v>
      </c>
      <c r="AP64" s="7">
        <f t="shared" si="36"/>
        <v>-50928.981945257321</v>
      </c>
      <c r="AQ64" s="7">
        <f t="shared" si="37"/>
        <v>-8.1878823964334657</v>
      </c>
      <c r="AR64" s="7">
        <f t="shared" si="38"/>
        <v>50928.981945257321</v>
      </c>
    </row>
    <row r="65" spans="1:44" ht="18" customHeight="1" x14ac:dyDescent="0.15">
      <c r="A65" s="24">
        <v>19</v>
      </c>
      <c r="B65" s="6">
        <v>19</v>
      </c>
      <c r="C65" s="6">
        <v>19</v>
      </c>
      <c r="D65" s="6">
        <v>20</v>
      </c>
      <c r="E65" s="6">
        <v>70000</v>
      </c>
      <c r="F65" s="6">
        <v>210</v>
      </c>
      <c r="G65" s="6">
        <v>42953.750000000015</v>
      </c>
      <c r="H65" s="19">
        <f t="shared" si="2"/>
        <v>800</v>
      </c>
      <c r="I65" s="19">
        <f t="shared" si="3"/>
        <v>-200</v>
      </c>
      <c r="J65" s="19">
        <f t="shared" si="4"/>
        <v>800</v>
      </c>
      <c r="K65" s="19">
        <f t="shared" si="5"/>
        <v>-400</v>
      </c>
      <c r="L65" s="15">
        <f t="shared" si="13"/>
        <v>200</v>
      </c>
      <c r="M65" s="15">
        <f t="shared" si="14"/>
        <v>0</v>
      </c>
      <c r="N65" s="15">
        <f t="shared" si="15"/>
        <v>-1</v>
      </c>
      <c r="O65" s="19">
        <f t="shared" si="6"/>
        <v>3.6826633327611512E-2</v>
      </c>
      <c r="P65" s="19">
        <f t="shared" si="7"/>
        <v>-2.7716453383801225</v>
      </c>
      <c r="Q65" s="19">
        <f t="shared" si="8"/>
        <v>1.890795045828791E-5</v>
      </c>
      <c r="R65" s="19">
        <f t="shared" si="9"/>
        <v>3.1537403351005792E-2</v>
      </c>
      <c r="S65" s="19">
        <f t="shared" si="10"/>
        <v>-2.0787339708596986</v>
      </c>
      <c r="T65" s="19">
        <f t="shared" si="11"/>
        <v>-6.720417083325492E-5</v>
      </c>
      <c r="U65" s="15">
        <f t="shared" si="16"/>
        <v>2.7716453383801225</v>
      </c>
      <c r="V65" s="15">
        <f t="shared" si="17"/>
        <v>3.6826633327611512E-2</v>
      </c>
      <c r="W65" s="15">
        <f t="shared" si="18"/>
        <v>1.890795045828791E-5</v>
      </c>
      <c r="X65" s="15">
        <f t="shared" si="19"/>
        <v>2.0787339708596986</v>
      </c>
      <c r="Y65" s="15">
        <f t="shared" si="20"/>
        <v>3.1537403351005792E-2</v>
      </c>
      <c r="Z65" s="15">
        <f t="shared" si="21"/>
        <v>-6.720417083325492E-5</v>
      </c>
      <c r="AA65" s="15">
        <f t="shared" si="22"/>
        <v>-3.4645568376021198E-3</v>
      </c>
      <c r="AB65" s="15">
        <f t="shared" si="23"/>
        <v>2.7716453383801225</v>
      </c>
      <c r="AC65" s="15">
        <f t="shared" si="24"/>
        <v>1.1490198477725447E-10</v>
      </c>
      <c r="AD65" s="15">
        <f t="shared" si="25"/>
        <v>-2.4975089866203343E-7</v>
      </c>
      <c r="AE65" s="15">
        <f t="shared" si="26"/>
        <v>1.890795045828791E-5</v>
      </c>
      <c r="AF65" s="15">
        <f t="shared" si="27"/>
        <v>3.6826633327611512E-2</v>
      </c>
      <c r="AG65" s="15">
        <f t="shared" si="28"/>
        <v>17644.636499034132</v>
      </c>
      <c r="AH65" s="15">
        <f t="shared" si="29"/>
        <v>5.621645578213421E-2</v>
      </c>
      <c r="AI65" s="7">
        <f t="shared" si="30"/>
        <v>50928.985512751162</v>
      </c>
      <c r="AJ65" s="7">
        <f t="shared" si="31"/>
        <v>-50928.985512751162</v>
      </c>
      <c r="AK65" s="7">
        <f t="shared" si="32"/>
        <v>2.0728978740229183</v>
      </c>
      <c r="AL65" s="7">
        <f t="shared" si="33"/>
        <v>-2.0728978740229183</v>
      </c>
      <c r="AM65" s="7">
        <f t="shared" si="12"/>
        <v>1.5018832728766052</v>
      </c>
      <c r="AN65" s="7">
        <f t="shared" si="34"/>
        <v>-1.0873036980720214</v>
      </c>
      <c r="AO65" s="7">
        <f t="shared" si="35"/>
        <v>2.0728978740229183</v>
      </c>
      <c r="AP65" s="7">
        <f t="shared" si="36"/>
        <v>-50928.985512751162</v>
      </c>
      <c r="AQ65" s="7">
        <f t="shared" si="37"/>
        <v>-2.0728978740229183</v>
      </c>
      <c r="AR65" s="7">
        <f t="shared" si="38"/>
        <v>50928.985512751162</v>
      </c>
    </row>
    <row r="66" spans="1:44" ht="18" customHeight="1" x14ac:dyDescent="0.15">
      <c r="A66" s="24">
        <v>20</v>
      </c>
      <c r="B66" s="6">
        <v>20</v>
      </c>
      <c r="C66" s="6">
        <v>20</v>
      </c>
      <c r="D66" s="6">
        <v>21</v>
      </c>
      <c r="E66" s="6">
        <v>70000</v>
      </c>
      <c r="F66" s="6">
        <v>210</v>
      </c>
      <c r="G66" s="6">
        <v>42953.750000000015</v>
      </c>
      <c r="H66" s="19">
        <f t="shared" si="2"/>
        <v>800</v>
      </c>
      <c r="I66" s="19">
        <f t="shared" si="3"/>
        <v>-400</v>
      </c>
      <c r="J66" s="19">
        <f t="shared" si="4"/>
        <v>800</v>
      </c>
      <c r="K66" s="19">
        <f t="shared" si="5"/>
        <v>-600</v>
      </c>
      <c r="L66" s="15">
        <f t="shared" si="13"/>
        <v>200</v>
      </c>
      <c r="M66" s="15">
        <f t="shared" si="14"/>
        <v>0</v>
      </c>
      <c r="N66" s="15">
        <f t="shared" si="15"/>
        <v>-1</v>
      </c>
      <c r="O66" s="19">
        <f t="shared" si="6"/>
        <v>3.1537403351005792E-2</v>
      </c>
      <c r="P66" s="19">
        <f t="shared" si="7"/>
        <v>-2.0787339708596986</v>
      </c>
      <c r="Q66" s="19">
        <f t="shared" si="8"/>
        <v>-6.720417083325492E-5</v>
      </c>
      <c r="R66" s="19">
        <f t="shared" si="9"/>
        <v>1.6299327001621171E-2</v>
      </c>
      <c r="S66" s="19">
        <f t="shared" si="10"/>
        <v>-1.3858226279514696</v>
      </c>
      <c r="T66" s="19">
        <f t="shared" si="11"/>
        <v>-6.7889125862099822E-5</v>
      </c>
      <c r="U66" s="15">
        <f t="shared" si="16"/>
        <v>2.0787339708596986</v>
      </c>
      <c r="V66" s="15">
        <f t="shared" si="17"/>
        <v>3.1537403351005792E-2</v>
      </c>
      <c r="W66" s="15">
        <f t="shared" si="18"/>
        <v>-6.720417083325492E-5</v>
      </c>
      <c r="X66" s="15">
        <f t="shared" si="19"/>
        <v>1.3858226279514696</v>
      </c>
      <c r="Y66" s="15">
        <f t="shared" si="20"/>
        <v>1.6299327001621171E-2</v>
      </c>
      <c r="Z66" s="15">
        <f t="shared" si="21"/>
        <v>-6.7889125862099822E-5</v>
      </c>
      <c r="AA66" s="15">
        <f t="shared" si="22"/>
        <v>-3.4645567145411447E-3</v>
      </c>
      <c r="AB66" s="15">
        <f t="shared" si="23"/>
        <v>2.0787339708596986</v>
      </c>
      <c r="AC66" s="15">
        <f t="shared" si="24"/>
        <v>4.3218666996228696E-10</v>
      </c>
      <c r="AD66" s="15">
        <f t="shared" si="25"/>
        <v>-1.3136838856079809E-7</v>
      </c>
      <c r="AE66" s="15">
        <f t="shared" si="26"/>
        <v>-6.720417083325492E-5</v>
      </c>
      <c r="AF66" s="15">
        <f t="shared" si="27"/>
        <v>3.1537403351005792E-2</v>
      </c>
      <c r="AG66" s="15">
        <f t="shared" si="28"/>
        <v>17644.635245560032</v>
      </c>
      <c r="AH66" s="15">
        <f t="shared" si="29"/>
        <v>6.7429557227122044E-3</v>
      </c>
      <c r="AI66" s="7">
        <f t="shared" si="30"/>
        <v>50928.983703754828</v>
      </c>
      <c r="AJ66" s="7">
        <f t="shared" si="31"/>
        <v>-50928.983703754828</v>
      </c>
      <c r="AK66" s="7">
        <f t="shared" si="32"/>
        <v>7.796896033454888</v>
      </c>
      <c r="AL66" s="7">
        <f t="shared" si="33"/>
        <v>-7.796896033454888</v>
      </c>
      <c r="AM66" s="7">
        <f t="shared" si="12"/>
        <v>0.78998708882007362</v>
      </c>
      <c r="AN66" s="7">
        <f t="shared" si="34"/>
        <v>0.76939211787090389</v>
      </c>
      <c r="AO66" s="7">
        <f t="shared" si="35"/>
        <v>7.796896033454888</v>
      </c>
      <c r="AP66" s="7">
        <f t="shared" si="36"/>
        <v>-50928.983703754828</v>
      </c>
      <c r="AQ66" s="7">
        <f t="shared" si="37"/>
        <v>-7.796896033454888</v>
      </c>
      <c r="AR66" s="7">
        <f t="shared" si="38"/>
        <v>50928.983703754828</v>
      </c>
    </row>
    <row r="67" spans="1:44" ht="18" customHeight="1" x14ac:dyDescent="0.15">
      <c r="A67" s="24">
        <v>21</v>
      </c>
      <c r="B67" s="6">
        <v>21</v>
      </c>
      <c r="C67" s="6">
        <v>21</v>
      </c>
      <c r="D67" s="6">
        <v>22</v>
      </c>
      <c r="E67" s="6">
        <v>70000</v>
      </c>
      <c r="F67" s="6">
        <v>210</v>
      </c>
      <c r="G67" s="6">
        <v>42953.750000000015</v>
      </c>
      <c r="H67" s="19">
        <f t="shared" ref="H67:H78" si="39">LOOKUP(C67,$B$7:$B$39,$C$7:$C$39)</f>
        <v>800</v>
      </c>
      <c r="I67" s="19">
        <f t="shared" ref="I67:I78" si="40">LOOKUP(C67,$B$7:$B$39,$D$7:$D$39)</f>
        <v>-600</v>
      </c>
      <c r="J67" s="19">
        <f t="shared" ref="J67:J78" si="41">LOOKUP(D67,$B$7:$B$39,$C$7:$C$39)</f>
        <v>800</v>
      </c>
      <c r="K67" s="19">
        <f t="shared" ref="K67:K78" si="42">LOOKUP(D67,$B$7:$B$39,$D$7:$D$39)</f>
        <v>-800</v>
      </c>
      <c r="L67" s="25">
        <f t="shared" ref="L67:L78" si="43">SQRT((J67-H67)^2+(K67-I67)^2)</f>
        <v>200</v>
      </c>
      <c r="M67" s="25">
        <f t="shared" ref="M67:M78" si="44">(J67-H67)/L67</f>
        <v>0</v>
      </c>
      <c r="N67" s="25">
        <f t="shared" ref="N67:N78" si="45">(K67-I67)/L67</f>
        <v>-1</v>
      </c>
      <c r="O67" s="19">
        <f t="shared" ref="O67:O78" si="46">LOOKUP(C67,$B$7:$B$39,$E$7:$E$39)</f>
        <v>1.6299327001621171E-2</v>
      </c>
      <c r="P67" s="19">
        <f t="shared" ref="P67:P78" si="47">LOOKUP(C67,$B$7:$B$39,$F$7:$F$39)</f>
        <v>-1.3858226279514696</v>
      </c>
      <c r="Q67" s="19">
        <f t="shared" ref="Q67:Q78" si="48">LOOKUP(C67,$B$7:$B$39,$G$7:$G$39)</f>
        <v>-6.7889125862099822E-5</v>
      </c>
      <c r="R67" s="19">
        <f t="shared" ref="R67:R78" si="49">LOOKUP(D67,$B$7:$B$39,$E$7:$E$39)</f>
        <v>4.7165665434218519E-3</v>
      </c>
      <c r="S67" s="19">
        <f t="shared" ref="S67:S78" si="50">LOOKUP(D67,$B$7:$B$39,$F$7:$F$39)</f>
        <v>-0.69291129674129226</v>
      </c>
      <c r="T67" s="19">
        <f t="shared" ref="T67:T78" si="51">LOOKUP(D67,$B$7:$B$39,$G$7:$G$39)</f>
        <v>-4.3306811549973024E-5</v>
      </c>
      <c r="U67" s="25">
        <f t="shared" ref="U67:U78" si="52">M67*O67+N67*P67</f>
        <v>1.3858226279514696</v>
      </c>
      <c r="V67" s="25">
        <f t="shared" ref="V67:V78" si="53">-N67*O67+M67*P67</f>
        <v>1.6299327001621171E-2</v>
      </c>
      <c r="W67" s="25">
        <f t="shared" ref="W67:W78" si="54">Q67</f>
        <v>-6.7889125862099822E-5</v>
      </c>
      <c r="X67" s="25">
        <f t="shared" ref="X67:X78" si="55">M67*R67+N67*S67</f>
        <v>0.69291129674129226</v>
      </c>
      <c r="Y67" s="25">
        <f t="shared" ref="Y67:Y78" si="56">-N67*R67+M67*S67</f>
        <v>4.7165665434218519E-3</v>
      </c>
      <c r="Z67" s="25">
        <f t="shared" ref="Z67:Z78" si="57">T67</f>
        <v>-4.3306811549973024E-5</v>
      </c>
      <c r="AA67" s="25">
        <f t="shared" ref="AA67:AA78" si="58">(X67-U67)/L67</f>
        <v>-3.4645566560508865E-3</v>
      </c>
      <c r="AB67" s="25">
        <f t="shared" ref="AB67:AB78" si="59">U67</f>
        <v>1.3858226279514696</v>
      </c>
      <c r="AC67" s="25">
        <f t="shared" ref="AC67:AC78" si="60">(W67+Z67)/L67^2-2*(Y67-V67)/L67^3</f>
        <v>1.1579167924800856E-10</v>
      </c>
      <c r="AD67" s="25">
        <f t="shared" ref="AD67:AD78" si="61">-(2*W67+Z67)/L67+3*(Y67-V67)/L67^2</f>
        <v>2.6718282005914545E-8</v>
      </c>
      <c r="AE67" s="25">
        <f t="shared" ref="AE67:AE78" si="62">W67</f>
        <v>-6.7889125862099822E-5</v>
      </c>
      <c r="AF67" s="25">
        <f t="shared" ref="AF67:AF78" si="63">V67</f>
        <v>1.6299327001621171E-2</v>
      </c>
      <c r="AG67" s="25">
        <f t="shared" ref="AG67:AG78" si="64">0.5*E67*F67*L67*AA67^2</f>
        <v>17644.634649790158</v>
      </c>
      <c r="AH67" s="25">
        <f t="shared" ref="AH67:AH78" si="65">E67*G67*L67*(6*AC67^2*L67^2+6*AC67*AD67*L67+2*AD67^2)</f>
        <v>5.0261583111545997E-3</v>
      </c>
      <c r="AI67" s="7">
        <f t="shared" ref="AI67:AI78" si="66">-E67*F67*AA67</f>
        <v>50928.982843948033</v>
      </c>
      <c r="AJ67" s="7">
        <f t="shared" ref="AJ67:AJ78" si="67">-AI67</f>
        <v>-50928.982843948033</v>
      </c>
      <c r="AK67" s="7">
        <f t="shared" ref="AK67:AK78" si="68">6*E67*G67*AC67</f>
        <v>2.0889484738496429</v>
      </c>
      <c r="AL67" s="7">
        <f t="shared" ref="AL67:AL78" si="69">-AK67</f>
        <v>-2.0889484738496429</v>
      </c>
      <c r="AM67" s="7">
        <f t="shared" ref="AM67:AM78" si="70">(-2*E67*G67*AD67)/1000</f>
        <v>-0.1606710567996173</v>
      </c>
      <c r="AN67" s="7">
        <f t="shared" ref="AN67:AN78" si="71">E67*G67*(6*AC67*L67+2*AD67)/1000</f>
        <v>0.57846075156954591</v>
      </c>
      <c r="AO67" s="7">
        <f t="shared" ref="AO67:AO78" si="72">AI67*M67-AK67*N67</f>
        <v>2.0889484738496429</v>
      </c>
      <c r="AP67" s="7">
        <f t="shared" ref="AP67:AP78" si="73">AI67*N67+AK67*M67</f>
        <v>-50928.982843948033</v>
      </c>
      <c r="AQ67" s="7">
        <f t="shared" ref="AQ67:AQ78" si="74">AJ67*M67-AL67*N67</f>
        <v>-2.0889484738496429</v>
      </c>
      <c r="AR67" s="7">
        <f t="shared" ref="AR67:AR78" si="75">AJ67*N67+AL67*M67</f>
        <v>50928.982843948033</v>
      </c>
    </row>
    <row r="68" spans="1:44" ht="18" customHeight="1" x14ac:dyDescent="0.15">
      <c r="A68" s="24">
        <v>22</v>
      </c>
      <c r="B68" s="6">
        <v>22</v>
      </c>
      <c r="C68" s="6">
        <v>22</v>
      </c>
      <c r="D68" s="6">
        <v>23</v>
      </c>
      <c r="E68" s="6">
        <v>70000</v>
      </c>
      <c r="F68" s="6">
        <v>210</v>
      </c>
      <c r="G68" s="6">
        <v>42953.750000000015</v>
      </c>
      <c r="H68" s="19">
        <f t="shared" si="39"/>
        <v>800</v>
      </c>
      <c r="I68" s="19">
        <f t="shared" si="40"/>
        <v>-800</v>
      </c>
      <c r="J68" s="19">
        <f t="shared" si="41"/>
        <v>800</v>
      </c>
      <c r="K68" s="19">
        <f t="shared" si="42"/>
        <v>-1000</v>
      </c>
      <c r="L68" s="25">
        <f t="shared" si="43"/>
        <v>200</v>
      </c>
      <c r="M68" s="25">
        <f t="shared" si="44"/>
        <v>0</v>
      </c>
      <c r="N68" s="25">
        <f t="shared" si="45"/>
        <v>-1</v>
      </c>
      <c r="O68" s="19">
        <f t="shared" si="46"/>
        <v>4.7165665434218519E-3</v>
      </c>
      <c r="P68" s="19">
        <f t="shared" si="47"/>
        <v>-0.69291129674129226</v>
      </c>
      <c r="Q68" s="19">
        <f t="shared" si="48"/>
        <v>-4.3306811549973024E-5</v>
      </c>
      <c r="R68" s="19">
        <f t="shared" si="49"/>
        <v>0</v>
      </c>
      <c r="S68" s="19">
        <f t="shared" si="50"/>
        <v>0</v>
      </c>
      <c r="T68" s="19">
        <f t="shared" si="51"/>
        <v>0</v>
      </c>
      <c r="U68" s="25">
        <f t="shared" si="52"/>
        <v>0.69291129674129226</v>
      </c>
      <c r="V68" s="25">
        <f t="shared" si="53"/>
        <v>4.7165665434218519E-3</v>
      </c>
      <c r="W68" s="25">
        <f t="shared" si="54"/>
        <v>-4.3306811549973024E-5</v>
      </c>
      <c r="X68" s="25">
        <f t="shared" si="55"/>
        <v>0</v>
      </c>
      <c r="Y68" s="25">
        <f t="shared" si="56"/>
        <v>0</v>
      </c>
      <c r="Z68" s="25">
        <f t="shared" si="57"/>
        <v>0</v>
      </c>
      <c r="AA68" s="25">
        <f t="shared" si="58"/>
        <v>-3.4645564837064613E-3</v>
      </c>
      <c r="AB68" s="25">
        <f t="shared" si="59"/>
        <v>0.69291129674129226</v>
      </c>
      <c r="AC68" s="25">
        <f t="shared" si="60"/>
        <v>9.6471347106137366E-11</v>
      </c>
      <c r="AD68" s="25">
        <f t="shared" si="61"/>
        <v>7.9325624743091328E-8</v>
      </c>
      <c r="AE68" s="25">
        <f t="shared" si="62"/>
        <v>-4.3306811549973024E-5</v>
      </c>
      <c r="AF68" s="25">
        <f t="shared" si="63"/>
        <v>4.7165665434218519E-3</v>
      </c>
      <c r="AG68" s="25">
        <f t="shared" si="64"/>
        <v>17644.632894324943</v>
      </c>
      <c r="AH68" s="25">
        <f t="shared" si="65"/>
        <v>1.4433603971839033E-2</v>
      </c>
      <c r="AI68" s="7">
        <f t="shared" si="66"/>
        <v>50928.980310484978</v>
      </c>
      <c r="AJ68" s="7">
        <f t="shared" si="67"/>
        <v>-50928.980310484978</v>
      </c>
      <c r="AK68" s="7">
        <f t="shared" si="68"/>
        <v>1.7403985728193048</v>
      </c>
      <c r="AL68" s="7">
        <f t="shared" si="69"/>
        <v>-1.7403985728193048</v>
      </c>
      <c r="AM68" s="7">
        <f t="shared" si="70"/>
        <v>-0.47702662753319847</v>
      </c>
      <c r="AN68" s="7">
        <f t="shared" si="71"/>
        <v>0.82510634209705935</v>
      </c>
      <c r="AO68" s="7">
        <f t="shared" si="72"/>
        <v>1.7403985728193048</v>
      </c>
      <c r="AP68" s="7">
        <f t="shared" si="73"/>
        <v>-50928.980310484978</v>
      </c>
      <c r="AQ68" s="7">
        <f t="shared" si="74"/>
        <v>-1.7403985728193048</v>
      </c>
      <c r="AR68" s="7">
        <f t="shared" si="75"/>
        <v>50928.980310484978</v>
      </c>
    </row>
    <row r="69" spans="1:44" ht="18" customHeight="1" x14ac:dyDescent="0.15">
      <c r="A69" s="24">
        <v>23</v>
      </c>
      <c r="B69" s="6">
        <v>23</v>
      </c>
      <c r="C69" s="6">
        <v>9</v>
      </c>
      <c r="D69" s="6">
        <v>24</v>
      </c>
      <c r="E69" s="6">
        <v>70000</v>
      </c>
      <c r="F69" s="6">
        <v>210</v>
      </c>
      <c r="G69" s="6">
        <v>42953.750000000015</v>
      </c>
      <c r="H69" s="19">
        <f t="shared" si="39"/>
        <v>1600</v>
      </c>
      <c r="I69" s="19">
        <f t="shared" si="40"/>
        <v>0</v>
      </c>
      <c r="J69" s="19">
        <f t="shared" si="41"/>
        <v>1600</v>
      </c>
      <c r="K69" s="19">
        <f t="shared" si="42"/>
        <v>-200</v>
      </c>
      <c r="L69" s="25">
        <f t="shared" si="43"/>
        <v>200</v>
      </c>
      <c r="M69" s="25">
        <f t="shared" si="44"/>
        <v>0</v>
      </c>
      <c r="N69" s="25">
        <f t="shared" si="45"/>
        <v>-1</v>
      </c>
      <c r="O69" s="19">
        <f t="shared" si="46"/>
        <v>1.1346919156199229E-2</v>
      </c>
      <c r="P69" s="19">
        <f t="shared" si="47"/>
        <v>-4.3431228342328252</v>
      </c>
      <c r="Q69" s="19">
        <f t="shared" si="48"/>
        <v>-8.6203446778219828E-3</v>
      </c>
      <c r="R69" s="19">
        <f t="shared" si="49"/>
        <v>-1.093409437303601</v>
      </c>
      <c r="S69" s="19">
        <f t="shared" si="50"/>
        <v>-3.4744983027198426</v>
      </c>
      <c r="T69" s="19">
        <f t="shared" si="51"/>
        <v>-2.771120874483069E-3</v>
      </c>
      <c r="U69" s="25">
        <f t="shared" si="52"/>
        <v>4.3431228342328252</v>
      </c>
      <c r="V69" s="25">
        <f t="shared" si="53"/>
        <v>1.1346919156199229E-2</v>
      </c>
      <c r="W69" s="25">
        <f t="shared" si="54"/>
        <v>-8.6203446778219828E-3</v>
      </c>
      <c r="X69" s="25">
        <f t="shared" si="55"/>
        <v>3.4744983027198426</v>
      </c>
      <c r="Y69" s="25">
        <f t="shared" si="56"/>
        <v>-1.093409437303601</v>
      </c>
      <c r="Z69" s="25">
        <f t="shared" si="57"/>
        <v>-2.771120874483069E-3</v>
      </c>
      <c r="AA69" s="25">
        <f t="shared" si="58"/>
        <v>-4.3431226575649127E-3</v>
      </c>
      <c r="AB69" s="25">
        <f t="shared" si="59"/>
        <v>4.3431228342328252</v>
      </c>
      <c r="AC69" s="25">
        <f t="shared" si="60"/>
        <v>-8.5975496926762411E-9</v>
      </c>
      <c r="AD69" s="25">
        <f t="shared" si="61"/>
        <v>1.7202324416150169E-5</v>
      </c>
      <c r="AE69" s="25">
        <f t="shared" si="62"/>
        <v>-8.6203446778219828E-3</v>
      </c>
      <c r="AF69" s="25">
        <f t="shared" si="63"/>
        <v>1.1346919156199229E-2</v>
      </c>
      <c r="AG69" s="25">
        <f t="shared" si="64"/>
        <v>27728.190195420957</v>
      </c>
      <c r="AH69" s="25">
        <f t="shared" si="65"/>
        <v>259.84610529853182</v>
      </c>
      <c r="AI69" s="7">
        <f t="shared" si="66"/>
        <v>63843.903066204221</v>
      </c>
      <c r="AJ69" s="7">
        <f t="shared" si="67"/>
        <v>-63843.903066204221</v>
      </c>
      <c r="AK69" s="7">
        <f t="shared" si="68"/>
        <v>-155.10474004695274</v>
      </c>
      <c r="AL69" s="7">
        <f t="shared" si="69"/>
        <v>155.10474004695274</v>
      </c>
      <c r="AM69" s="7">
        <f t="shared" si="70"/>
        <v>-103.44660793462947</v>
      </c>
      <c r="AN69" s="7">
        <f t="shared" si="71"/>
        <v>72.425659925238932</v>
      </c>
      <c r="AO69" s="7">
        <f t="shared" si="72"/>
        <v>-155.10474004695274</v>
      </c>
      <c r="AP69" s="7">
        <f t="shared" si="73"/>
        <v>-63843.903066204221</v>
      </c>
      <c r="AQ69" s="7">
        <f t="shared" si="74"/>
        <v>155.10474004695274</v>
      </c>
      <c r="AR69" s="7">
        <f t="shared" si="75"/>
        <v>63843.903066204221</v>
      </c>
    </row>
    <row r="70" spans="1:44" ht="18" customHeight="1" x14ac:dyDescent="0.15">
      <c r="A70" s="24">
        <v>24</v>
      </c>
      <c r="B70" s="6">
        <v>24</v>
      </c>
      <c r="C70" s="6">
        <v>24</v>
      </c>
      <c r="D70" s="6">
        <v>25</v>
      </c>
      <c r="E70" s="6">
        <v>70000</v>
      </c>
      <c r="F70" s="6">
        <v>210</v>
      </c>
      <c r="G70" s="6">
        <v>42953.750000000015</v>
      </c>
      <c r="H70" s="19">
        <f t="shared" si="39"/>
        <v>1600</v>
      </c>
      <c r="I70" s="19">
        <f t="shared" si="40"/>
        <v>-200</v>
      </c>
      <c r="J70" s="19">
        <f t="shared" si="41"/>
        <v>1600</v>
      </c>
      <c r="K70" s="19">
        <f t="shared" si="42"/>
        <v>-400</v>
      </c>
      <c r="L70" s="25">
        <f t="shared" si="43"/>
        <v>200</v>
      </c>
      <c r="M70" s="25">
        <f t="shared" si="44"/>
        <v>0</v>
      </c>
      <c r="N70" s="25">
        <f t="shared" si="45"/>
        <v>-1</v>
      </c>
      <c r="O70" s="19">
        <f t="shared" si="46"/>
        <v>-1.093409437303601</v>
      </c>
      <c r="P70" s="19">
        <f t="shared" si="47"/>
        <v>-3.4744983027198426</v>
      </c>
      <c r="Q70" s="19">
        <f t="shared" si="48"/>
        <v>-2.771120874483069E-3</v>
      </c>
      <c r="R70" s="19">
        <f t="shared" si="49"/>
        <v>-1.2344761414523033</v>
      </c>
      <c r="S70" s="19">
        <f t="shared" si="50"/>
        <v>-2.6058737174745406</v>
      </c>
      <c r="T70" s="19">
        <f t="shared" si="51"/>
        <v>1.0165085820846278E-3</v>
      </c>
      <c r="U70" s="25">
        <f t="shared" si="52"/>
        <v>3.4744983027198426</v>
      </c>
      <c r="V70" s="25">
        <f t="shared" si="53"/>
        <v>-1.093409437303601</v>
      </c>
      <c r="W70" s="25">
        <f t="shared" si="54"/>
        <v>-2.771120874483069E-3</v>
      </c>
      <c r="X70" s="25">
        <f t="shared" si="55"/>
        <v>2.6058737174745406</v>
      </c>
      <c r="Y70" s="25">
        <f t="shared" si="56"/>
        <v>-1.2344761414523033</v>
      </c>
      <c r="Z70" s="25">
        <f t="shared" si="57"/>
        <v>1.0165085820846278E-3</v>
      </c>
      <c r="AA70" s="25">
        <f t="shared" si="58"/>
        <v>-4.34312292622651E-3</v>
      </c>
      <c r="AB70" s="25">
        <f t="shared" si="59"/>
        <v>3.4744983027198426</v>
      </c>
      <c r="AC70" s="25">
        <f t="shared" si="60"/>
        <v>-8.5986312727854399E-9</v>
      </c>
      <c r="AD70" s="25">
        <f t="shared" si="61"/>
        <v>1.204866302325487E-5</v>
      </c>
      <c r="AE70" s="25">
        <f t="shared" si="62"/>
        <v>-2.771120874483069E-3</v>
      </c>
      <c r="AF70" s="25">
        <f t="shared" si="63"/>
        <v>-1.093409437303601</v>
      </c>
      <c r="AG70" s="25">
        <f t="shared" si="64"/>
        <v>27728.193625902055</v>
      </c>
      <c r="AH70" s="25">
        <f t="shared" si="65"/>
        <v>110.50627862417636</v>
      </c>
      <c r="AI70" s="7">
        <f t="shared" si="66"/>
        <v>63843.907015529694</v>
      </c>
      <c r="AJ70" s="7">
        <f t="shared" si="67"/>
        <v>-63843.907015529694</v>
      </c>
      <c r="AK70" s="7">
        <f t="shared" si="68"/>
        <v>-155.12425237403124</v>
      </c>
      <c r="AL70" s="7">
        <f t="shared" si="69"/>
        <v>155.12425237403124</v>
      </c>
      <c r="AM70" s="7">
        <f t="shared" si="70"/>
        <v>-72.454936306918768</v>
      </c>
      <c r="AN70" s="7">
        <f t="shared" si="71"/>
        <v>41.430085832112518</v>
      </c>
      <c r="AO70" s="7">
        <f t="shared" si="72"/>
        <v>-155.12425237403124</v>
      </c>
      <c r="AP70" s="7">
        <f t="shared" si="73"/>
        <v>-63843.907015529694</v>
      </c>
      <c r="AQ70" s="7">
        <f t="shared" si="74"/>
        <v>155.12425237403124</v>
      </c>
      <c r="AR70" s="7">
        <f t="shared" si="75"/>
        <v>63843.907015529694</v>
      </c>
    </row>
    <row r="71" spans="1:44" ht="18" customHeight="1" x14ac:dyDescent="0.15">
      <c r="A71" s="24">
        <v>25</v>
      </c>
      <c r="B71" s="6">
        <v>25</v>
      </c>
      <c r="C71" s="6">
        <v>25</v>
      </c>
      <c r="D71" s="6">
        <v>26</v>
      </c>
      <c r="E71" s="6">
        <v>70000</v>
      </c>
      <c r="F71" s="6">
        <v>210</v>
      </c>
      <c r="G71" s="6">
        <v>42953.750000000015</v>
      </c>
      <c r="H71" s="19">
        <f t="shared" si="39"/>
        <v>1600</v>
      </c>
      <c r="I71" s="19">
        <f t="shared" si="40"/>
        <v>-400</v>
      </c>
      <c r="J71" s="19">
        <f t="shared" si="41"/>
        <v>1600</v>
      </c>
      <c r="K71" s="19">
        <f t="shared" si="42"/>
        <v>-600</v>
      </c>
      <c r="L71" s="25">
        <f t="shared" si="43"/>
        <v>200</v>
      </c>
      <c r="M71" s="25">
        <f t="shared" si="44"/>
        <v>0</v>
      </c>
      <c r="N71" s="25">
        <f t="shared" si="45"/>
        <v>-1</v>
      </c>
      <c r="O71" s="19">
        <f t="shared" si="46"/>
        <v>-1.2344761414523033</v>
      </c>
      <c r="P71" s="19">
        <f t="shared" si="47"/>
        <v>-2.6058737174745406</v>
      </c>
      <c r="Q71" s="19">
        <f t="shared" si="48"/>
        <v>1.0165085820846278E-3</v>
      </c>
      <c r="R71" s="19">
        <f t="shared" si="49"/>
        <v>-0.82405530923232884</v>
      </c>
      <c r="S71" s="19">
        <f t="shared" si="50"/>
        <v>-1.7372491469575948</v>
      </c>
      <c r="T71" s="19">
        <f t="shared" si="51"/>
        <v>2.7436884656865334E-3</v>
      </c>
      <c r="U71" s="25">
        <f t="shared" si="52"/>
        <v>2.6058737174745406</v>
      </c>
      <c r="V71" s="25">
        <f t="shared" si="53"/>
        <v>-1.2344761414523033</v>
      </c>
      <c r="W71" s="25">
        <f t="shared" si="54"/>
        <v>1.0165085820846278E-3</v>
      </c>
      <c r="X71" s="25">
        <f t="shared" si="55"/>
        <v>1.7372491469575948</v>
      </c>
      <c r="Y71" s="25">
        <f t="shared" si="56"/>
        <v>-0.82405530923232884</v>
      </c>
      <c r="Z71" s="25">
        <f t="shared" si="57"/>
        <v>2.7436884656865334E-3</v>
      </c>
      <c r="AA71" s="25">
        <f t="shared" si="58"/>
        <v>-4.343122852584729E-3</v>
      </c>
      <c r="AB71" s="25">
        <f t="shared" si="59"/>
        <v>2.6058737174745406</v>
      </c>
      <c r="AC71" s="25">
        <f t="shared" si="60"/>
        <v>-8.6002818607146051E-9</v>
      </c>
      <c r="AD71" s="25">
        <f t="shared" si="61"/>
        <v>6.8980342672191424E-6</v>
      </c>
      <c r="AE71" s="25">
        <f t="shared" si="62"/>
        <v>1.0165085820846278E-3</v>
      </c>
      <c r="AF71" s="25">
        <f t="shared" si="63"/>
        <v>-1.2344761414523033</v>
      </c>
      <c r="AG71" s="25">
        <f t="shared" si="64"/>
        <v>27728.192685586262</v>
      </c>
      <c r="AH71" s="25">
        <f t="shared" si="65"/>
        <v>25.092798291439763</v>
      </c>
      <c r="AI71" s="7">
        <f t="shared" si="66"/>
        <v>63843.905932995513</v>
      </c>
      <c r="AJ71" s="7">
        <f t="shared" si="67"/>
        <v>-63843.905932995513</v>
      </c>
      <c r="AK71" s="7">
        <f t="shared" si="68"/>
        <v>-155.15402992936146</v>
      </c>
      <c r="AL71" s="7">
        <f t="shared" si="69"/>
        <v>155.15402992936146</v>
      </c>
      <c r="AM71" s="7">
        <f t="shared" si="70"/>
        <v>-41.481501516779005</v>
      </c>
      <c r="AN71" s="7">
        <f t="shared" si="71"/>
        <v>10.450695530906717</v>
      </c>
      <c r="AO71" s="7">
        <f t="shared" si="72"/>
        <v>-155.15402992936146</v>
      </c>
      <c r="AP71" s="7">
        <f t="shared" si="73"/>
        <v>-63843.905932995513</v>
      </c>
      <c r="AQ71" s="7">
        <f t="shared" si="74"/>
        <v>155.15402992936146</v>
      </c>
      <c r="AR71" s="7">
        <f t="shared" si="75"/>
        <v>63843.905932995513</v>
      </c>
    </row>
    <row r="72" spans="1:44" ht="18" customHeight="1" x14ac:dyDescent="0.15">
      <c r="A72" s="24">
        <v>26</v>
      </c>
      <c r="B72" s="6">
        <v>26</v>
      </c>
      <c r="C72" s="6">
        <v>26</v>
      </c>
      <c r="D72" s="6">
        <v>27</v>
      </c>
      <c r="E72" s="6">
        <v>70000</v>
      </c>
      <c r="F72" s="6">
        <v>210</v>
      </c>
      <c r="G72" s="6">
        <v>42953.750000000015</v>
      </c>
      <c r="H72" s="19">
        <f t="shared" si="39"/>
        <v>1600</v>
      </c>
      <c r="I72" s="19">
        <f t="shared" si="40"/>
        <v>-600</v>
      </c>
      <c r="J72" s="19">
        <f t="shared" si="41"/>
        <v>1600</v>
      </c>
      <c r="K72" s="19">
        <f t="shared" si="42"/>
        <v>-800</v>
      </c>
      <c r="L72" s="25">
        <f t="shared" si="43"/>
        <v>200</v>
      </c>
      <c r="M72" s="25">
        <f t="shared" si="44"/>
        <v>0</v>
      </c>
      <c r="N72" s="25">
        <f t="shared" si="45"/>
        <v>-1</v>
      </c>
      <c r="O72" s="19">
        <f t="shared" si="46"/>
        <v>-0.82405530923232884</v>
      </c>
      <c r="P72" s="19">
        <f t="shared" si="47"/>
        <v>-1.7372491469575948</v>
      </c>
      <c r="Q72" s="19">
        <f t="shared" si="48"/>
        <v>2.7436884656865334E-3</v>
      </c>
      <c r="R72" s="19">
        <f t="shared" si="49"/>
        <v>-0.27478372620964953</v>
      </c>
      <c r="S72" s="19">
        <f t="shared" si="50"/>
        <v>-0.86862456916261255</v>
      </c>
      <c r="T72" s="19">
        <f t="shared" si="51"/>
        <v>2.4049296983983323E-3</v>
      </c>
      <c r="U72" s="25">
        <f t="shared" si="52"/>
        <v>1.7372491469575948</v>
      </c>
      <c r="V72" s="25">
        <f t="shared" si="53"/>
        <v>-0.82405530923232884</v>
      </c>
      <c r="W72" s="25">
        <f t="shared" si="54"/>
        <v>2.7436884656865334E-3</v>
      </c>
      <c r="X72" s="25">
        <f t="shared" si="55"/>
        <v>0.86862456916261255</v>
      </c>
      <c r="Y72" s="25">
        <f t="shared" si="56"/>
        <v>-0.27478372620964953</v>
      </c>
      <c r="Z72" s="25">
        <f t="shared" si="57"/>
        <v>2.4049296983983323E-3</v>
      </c>
      <c r="AA72" s="25">
        <f t="shared" si="58"/>
        <v>-4.3431228889749115E-3</v>
      </c>
      <c r="AB72" s="25">
        <f t="shared" si="59"/>
        <v>1.7372491469575948</v>
      </c>
      <c r="AC72" s="25">
        <f t="shared" si="60"/>
        <v>-8.6024416535481739E-9</v>
      </c>
      <c r="AD72" s="25">
        <f t="shared" si="61"/>
        <v>1.7338355778439481E-6</v>
      </c>
      <c r="AE72" s="25">
        <f t="shared" si="62"/>
        <v>2.7436884656865334E-3</v>
      </c>
      <c r="AF72" s="25">
        <f t="shared" si="63"/>
        <v>-0.82405530923232884</v>
      </c>
      <c r="AG72" s="25">
        <f t="shared" si="64"/>
        <v>27728.19315024454</v>
      </c>
      <c r="AH72" s="25">
        <f t="shared" si="65"/>
        <v>3.5326987361270636</v>
      </c>
      <c r="AI72" s="7">
        <f t="shared" si="66"/>
        <v>63843.9064679312</v>
      </c>
      <c r="AJ72" s="7">
        <f t="shared" si="67"/>
        <v>-63843.9064679312</v>
      </c>
      <c r="AK72" s="7">
        <f t="shared" si="68"/>
        <v>-155.19299383395992</v>
      </c>
      <c r="AL72" s="7">
        <f t="shared" si="69"/>
        <v>155.19299383395992</v>
      </c>
      <c r="AM72" s="7">
        <f t="shared" si="70"/>
        <v>-10.426463593254031</v>
      </c>
      <c r="AN72" s="7">
        <f t="shared" si="71"/>
        <v>-20.612135173537951</v>
      </c>
      <c r="AO72" s="7">
        <f t="shared" si="72"/>
        <v>-155.19299383395992</v>
      </c>
      <c r="AP72" s="7">
        <f t="shared" si="73"/>
        <v>-63843.9064679312</v>
      </c>
      <c r="AQ72" s="7">
        <f t="shared" si="74"/>
        <v>155.19299383395992</v>
      </c>
      <c r="AR72" s="7">
        <f t="shared" si="75"/>
        <v>63843.9064679312</v>
      </c>
    </row>
    <row r="73" spans="1:44" ht="18" customHeight="1" x14ac:dyDescent="0.15">
      <c r="A73" s="24">
        <v>27</v>
      </c>
      <c r="B73" s="6">
        <v>27</v>
      </c>
      <c r="C73" s="6">
        <v>27</v>
      </c>
      <c r="D73" s="6">
        <v>28</v>
      </c>
      <c r="E73" s="6">
        <v>70000</v>
      </c>
      <c r="F73" s="6">
        <v>210</v>
      </c>
      <c r="G73" s="6">
        <v>42953.750000000015</v>
      </c>
      <c r="H73" s="19">
        <f t="shared" si="39"/>
        <v>1600</v>
      </c>
      <c r="I73" s="19">
        <f t="shared" si="40"/>
        <v>-800</v>
      </c>
      <c r="J73" s="19">
        <f t="shared" si="41"/>
        <v>1600</v>
      </c>
      <c r="K73" s="19">
        <f t="shared" si="42"/>
        <v>-1000</v>
      </c>
      <c r="L73" s="25">
        <f t="shared" si="43"/>
        <v>200</v>
      </c>
      <c r="M73" s="25">
        <f t="shared" si="44"/>
        <v>0</v>
      </c>
      <c r="N73" s="25">
        <f t="shared" si="45"/>
        <v>-1</v>
      </c>
      <c r="O73" s="19">
        <f t="shared" si="46"/>
        <v>-0.27478372620964953</v>
      </c>
      <c r="P73" s="19">
        <f t="shared" si="47"/>
        <v>-0.86862456916261255</v>
      </c>
      <c r="Q73" s="19">
        <f t="shared" si="48"/>
        <v>2.4049296983983323E-3</v>
      </c>
      <c r="R73" s="19">
        <f t="shared" si="49"/>
        <v>0</v>
      </c>
      <c r="S73" s="19">
        <f t="shared" si="50"/>
        <v>0</v>
      </c>
      <c r="T73" s="19">
        <f t="shared" si="51"/>
        <v>0</v>
      </c>
      <c r="U73" s="25">
        <f t="shared" si="52"/>
        <v>0.86862456916261255</v>
      </c>
      <c r="V73" s="25">
        <f t="shared" si="53"/>
        <v>-0.27478372620964953</v>
      </c>
      <c r="W73" s="25">
        <f t="shared" si="54"/>
        <v>2.4049296983983323E-3</v>
      </c>
      <c r="X73" s="25">
        <f t="shared" si="55"/>
        <v>0</v>
      </c>
      <c r="Y73" s="25">
        <f t="shared" si="56"/>
        <v>0</v>
      </c>
      <c r="Z73" s="25">
        <f t="shared" si="57"/>
        <v>0</v>
      </c>
      <c r="AA73" s="25">
        <f t="shared" si="58"/>
        <v>-4.3431228458130624E-3</v>
      </c>
      <c r="AB73" s="25">
        <f t="shared" si="59"/>
        <v>0.86862456916261255</v>
      </c>
      <c r="AC73" s="25">
        <f t="shared" si="60"/>
        <v>-8.5726890924540732E-9</v>
      </c>
      <c r="AD73" s="25">
        <f t="shared" si="61"/>
        <v>-3.4405175182596111E-6</v>
      </c>
      <c r="AE73" s="25">
        <f t="shared" si="62"/>
        <v>2.4049296983983323E-3</v>
      </c>
      <c r="AF73" s="25">
        <f t="shared" si="63"/>
        <v>-0.27478372620964953</v>
      </c>
      <c r="AG73" s="25">
        <f t="shared" si="64"/>
        <v>27728.192599120332</v>
      </c>
      <c r="AH73" s="25">
        <f t="shared" si="65"/>
        <v>46.127071595108525</v>
      </c>
      <c r="AI73" s="7">
        <f t="shared" si="66"/>
        <v>63843.905833452016</v>
      </c>
      <c r="AJ73" s="7">
        <f t="shared" si="67"/>
        <v>-63843.905833452016</v>
      </c>
      <c r="AK73" s="7">
        <f t="shared" si="68"/>
        <v>-154.6562405240997</v>
      </c>
      <c r="AL73" s="7">
        <f t="shared" si="69"/>
        <v>154.6562405240997</v>
      </c>
      <c r="AM73" s="7">
        <f t="shared" si="70"/>
        <v>20.689638108992135</v>
      </c>
      <c r="AN73" s="7">
        <f t="shared" si="71"/>
        <v>-51.620886213812071</v>
      </c>
      <c r="AO73" s="7">
        <f t="shared" si="72"/>
        <v>-154.6562405240997</v>
      </c>
      <c r="AP73" s="7">
        <f t="shared" si="73"/>
        <v>-63843.905833452016</v>
      </c>
      <c r="AQ73" s="7">
        <f t="shared" si="74"/>
        <v>154.6562405240997</v>
      </c>
      <c r="AR73" s="7">
        <f t="shared" si="75"/>
        <v>63843.905833452016</v>
      </c>
    </row>
    <row r="74" spans="1:44" ht="18" customHeight="1" x14ac:dyDescent="0.15">
      <c r="A74" s="24">
        <v>28</v>
      </c>
      <c r="B74" s="6">
        <v>28</v>
      </c>
      <c r="C74" s="6">
        <v>13</v>
      </c>
      <c r="D74" s="6">
        <v>29</v>
      </c>
      <c r="E74" s="6">
        <v>70000</v>
      </c>
      <c r="F74" s="6">
        <v>210</v>
      </c>
      <c r="G74" s="6">
        <v>42953.750000000015</v>
      </c>
      <c r="H74" s="19">
        <f t="shared" si="39"/>
        <v>2400</v>
      </c>
      <c r="I74" s="19">
        <f t="shared" si="40"/>
        <v>0</v>
      </c>
      <c r="J74" s="19">
        <f t="shared" si="41"/>
        <v>2400</v>
      </c>
      <c r="K74" s="19">
        <f t="shared" si="42"/>
        <v>-200</v>
      </c>
      <c r="L74" s="25">
        <f t="shared" si="43"/>
        <v>200</v>
      </c>
      <c r="M74" s="25">
        <f t="shared" si="44"/>
        <v>0</v>
      </c>
      <c r="N74" s="25">
        <f t="shared" si="45"/>
        <v>-1</v>
      </c>
      <c r="O74" s="19">
        <f t="shared" si="46"/>
        <v>0</v>
      </c>
      <c r="P74" s="19">
        <f t="shared" si="47"/>
        <v>-3.5372858104415457</v>
      </c>
      <c r="Q74" s="19">
        <f t="shared" si="48"/>
        <v>8.8498262108801674E-3</v>
      </c>
      <c r="R74" s="19">
        <f t="shared" si="49"/>
        <v>1.1329975236442278</v>
      </c>
      <c r="S74" s="19">
        <f t="shared" si="50"/>
        <v>-2.8298286314409458</v>
      </c>
      <c r="T74" s="19">
        <f t="shared" si="51"/>
        <v>2.8344152691071895E-3</v>
      </c>
      <c r="U74" s="25">
        <f t="shared" si="52"/>
        <v>3.5372858104415457</v>
      </c>
      <c r="V74" s="25">
        <f t="shared" si="53"/>
        <v>0</v>
      </c>
      <c r="W74" s="25">
        <f t="shared" si="54"/>
        <v>8.8498262108801674E-3</v>
      </c>
      <c r="X74" s="25">
        <f t="shared" si="55"/>
        <v>2.8298286314409458</v>
      </c>
      <c r="Y74" s="25">
        <f t="shared" si="56"/>
        <v>1.1329975236442278</v>
      </c>
      <c r="Z74" s="25">
        <f t="shared" si="57"/>
        <v>2.8344152691071895E-3</v>
      </c>
      <c r="AA74" s="25">
        <f t="shared" si="58"/>
        <v>-3.5372858950029995E-3</v>
      </c>
      <c r="AB74" s="25">
        <f t="shared" si="59"/>
        <v>3.5372858104415457</v>
      </c>
      <c r="AC74" s="25">
        <f t="shared" si="60"/>
        <v>8.8566560886269439E-9</v>
      </c>
      <c r="AD74" s="25">
        <f t="shared" si="61"/>
        <v>-1.7695524181020542E-5</v>
      </c>
      <c r="AE74" s="25">
        <f t="shared" si="62"/>
        <v>8.8498262108801674E-3</v>
      </c>
      <c r="AF74" s="25">
        <f t="shared" si="63"/>
        <v>0</v>
      </c>
      <c r="AG74" s="25">
        <f t="shared" si="64"/>
        <v>18393.215509391142</v>
      </c>
      <c r="AH74" s="25">
        <f t="shared" si="65"/>
        <v>274.83073978759018</v>
      </c>
      <c r="AI74" s="7">
        <f t="shared" si="66"/>
        <v>51998.102656544092</v>
      </c>
      <c r="AJ74" s="7">
        <f t="shared" si="67"/>
        <v>-51998.102656544092</v>
      </c>
      <c r="AK74" s="7">
        <f t="shared" si="68"/>
        <v>159.77916841608109</v>
      </c>
      <c r="AL74" s="7">
        <f t="shared" si="69"/>
        <v>-159.77916841608109</v>
      </c>
      <c r="AM74" s="7">
        <f t="shared" si="70"/>
        <v>106.41247705067158</v>
      </c>
      <c r="AN74" s="7">
        <f t="shared" si="71"/>
        <v>-74.456643367455371</v>
      </c>
      <c r="AO74" s="7">
        <f t="shared" si="72"/>
        <v>159.77916841608109</v>
      </c>
      <c r="AP74" s="7">
        <f t="shared" si="73"/>
        <v>-51998.102656544092</v>
      </c>
      <c r="AQ74" s="7">
        <f t="shared" si="74"/>
        <v>-159.77916841608109</v>
      </c>
      <c r="AR74" s="7">
        <f t="shared" si="75"/>
        <v>51998.102656544092</v>
      </c>
    </row>
    <row r="75" spans="1:44" ht="18" customHeight="1" x14ac:dyDescent="0.15">
      <c r="A75" s="24">
        <v>29</v>
      </c>
      <c r="B75" s="6">
        <v>29</v>
      </c>
      <c r="C75" s="6">
        <v>29</v>
      </c>
      <c r="D75" s="6">
        <v>30</v>
      </c>
      <c r="E75" s="6">
        <v>70000</v>
      </c>
      <c r="F75" s="6">
        <v>210</v>
      </c>
      <c r="G75" s="6">
        <v>42953.750000000015</v>
      </c>
      <c r="H75" s="19">
        <f t="shared" si="39"/>
        <v>2400</v>
      </c>
      <c r="I75" s="19">
        <f t="shared" si="40"/>
        <v>-200</v>
      </c>
      <c r="J75" s="19">
        <f t="shared" si="41"/>
        <v>2400</v>
      </c>
      <c r="K75" s="19">
        <f t="shared" si="42"/>
        <v>-400</v>
      </c>
      <c r="L75" s="25">
        <f t="shared" si="43"/>
        <v>200</v>
      </c>
      <c r="M75" s="25">
        <f t="shared" si="44"/>
        <v>0</v>
      </c>
      <c r="N75" s="25">
        <f t="shared" si="45"/>
        <v>-1</v>
      </c>
      <c r="O75" s="19">
        <f t="shared" si="46"/>
        <v>1.1329975236442278</v>
      </c>
      <c r="P75" s="19">
        <f t="shared" si="47"/>
        <v>-2.8298286314409458</v>
      </c>
      <c r="Q75" s="19">
        <f t="shared" si="48"/>
        <v>2.8344152691071895E-3</v>
      </c>
      <c r="R75" s="19">
        <f t="shared" si="49"/>
        <v>1.2753979652706668</v>
      </c>
      <c r="S75" s="19">
        <f t="shared" si="50"/>
        <v>-2.1223714561942972</v>
      </c>
      <c r="T75" s="19">
        <f t="shared" si="51"/>
        <v>-1.0561085592295403E-3</v>
      </c>
      <c r="U75" s="25">
        <f t="shared" si="52"/>
        <v>2.8298286314409458</v>
      </c>
      <c r="V75" s="25">
        <f t="shared" si="53"/>
        <v>1.1329975236442278</v>
      </c>
      <c r="W75" s="25">
        <f t="shared" si="54"/>
        <v>2.8344152691071895E-3</v>
      </c>
      <c r="X75" s="25">
        <f t="shared" si="55"/>
        <v>2.1223714561942972</v>
      </c>
      <c r="Y75" s="25">
        <f t="shared" si="56"/>
        <v>1.2753979652706668</v>
      </c>
      <c r="Z75" s="25">
        <f t="shared" si="57"/>
        <v>-1.0561085592295403E-3</v>
      </c>
      <c r="AA75" s="25">
        <f t="shared" si="58"/>
        <v>-3.5372858762332425E-3</v>
      </c>
      <c r="AB75" s="25">
        <f t="shared" si="59"/>
        <v>2.8298286314409458</v>
      </c>
      <c r="AC75" s="25">
        <f t="shared" si="60"/>
        <v>8.8575573403314656E-9</v>
      </c>
      <c r="AD75" s="25">
        <f t="shared" si="61"/>
        <v>-1.2383576772941263E-5</v>
      </c>
      <c r="AE75" s="25">
        <f t="shared" si="62"/>
        <v>2.8344152691071895E-3</v>
      </c>
      <c r="AF75" s="25">
        <f t="shared" si="63"/>
        <v>1.1329975236442278</v>
      </c>
      <c r="AG75" s="25">
        <f t="shared" si="64"/>
        <v>18393.215314192792</v>
      </c>
      <c r="AH75" s="25">
        <f t="shared" si="65"/>
        <v>116.60800773502638</v>
      </c>
      <c r="AI75" s="7">
        <f t="shared" si="66"/>
        <v>51998.102380628661</v>
      </c>
      <c r="AJ75" s="7">
        <f t="shared" si="67"/>
        <v>-51998.102380628661</v>
      </c>
      <c r="AK75" s="7">
        <f t="shared" si="68"/>
        <v>159.79542751505039</v>
      </c>
      <c r="AL75" s="7">
        <f t="shared" si="69"/>
        <v>-159.79542751505039</v>
      </c>
      <c r="AM75" s="7">
        <f t="shared" si="70"/>
        <v>74.46894851350163</v>
      </c>
      <c r="AN75" s="7">
        <f t="shared" si="71"/>
        <v>-42.509863010491557</v>
      </c>
      <c r="AO75" s="7">
        <f t="shared" si="72"/>
        <v>159.79542751505039</v>
      </c>
      <c r="AP75" s="7">
        <f t="shared" si="73"/>
        <v>-51998.102380628661</v>
      </c>
      <c r="AQ75" s="7">
        <f t="shared" si="74"/>
        <v>-159.79542751505039</v>
      </c>
      <c r="AR75" s="7">
        <f t="shared" si="75"/>
        <v>51998.102380628661</v>
      </c>
    </row>
    <row r="76" spans="1:44" ht="18" customHeight="1" x14ac:dyDescent="0.15">
      <c r="A76" s="24">
        <v>30</v>
      </c>
      <c r="B76" s="6">
        <v>30</v>
      </c>
      <c r="C76" s="6">
        <v>30</v>
      </c>
      <c r="D76" s="6">
        <v>31</v>
      </c>
      <c r="E76" s="6">
        <v>70000</v>
      </c>
      <c r="F76" s="6">
        <v>210</v>
      </c>
      <c r="G76" s="6">
        <v>42953.750000000015</v>
      </c>
      <c r="H76" s="19">
        <f t="shared" si="39"/>
        <v>2400</v>
      </c>
      <c r="I76" s="19">
        <f t="shared" si="40"/>
        <v>-400</v>
      </c>
      <c r="J76" s="19">
        <f t="shared" si="41"/>
        <v>2400</v>
      </c>
      <c r="K76" s="19">
        <f t="shared" si="42"/>
        <v>-600</v>
      </c>
      <c r="L76" s="25">
        <f t="shared" si="43"/>
        <v>200</v>
      </c>
      <c r="M76" s="25">
        <f t="shared" si="44"/>
        <v>0</v>
      </c>
      <c r="N76" s="25">
        <f t="shared" si="45"/>
        <v>-1</v>
      </c>
      <c r="O76" s="19">
        <f t="shared" si="46"/>
        <v>1.2753979652706668</v>
      </c>
      <c r="P76" s="19">
        <f t="shared" si="47"/>
        <v>-2.1223714561942972</v>
      </c>
      <c r="Q76" s="19">
        <f t="shared" si="48"/>
        <v>-1.0561085592295403E-3</v>
      </c>
      <c r="R76" s="19">
        <f t="shared" si="49"/>
        <v>0.85095577909762654</v>
      </c>
      <c r="S76" s="19">
        <f t="shared" si="50"/>
        <v>-1.4149142894039317</v>
      </c>
      <c r="T76" s="19">
        <f t="shared" si="51"/>
        <v>-2.8339293483139417E-3</v>
      </c>
      <c r="U76" s="25">
        <f t="shared" si="52"/>
        <v>2.1223714561942972</v>
      </c>
      <c r="V76" s="25">
        <f t="shared" si="53"/>
        <v>1.2753979652706668</v>
      </c>
      <c r="W76" s="25">
        <f t="shared" si="54"/>
        <v>-1.0561085592295403E-3</v>
      </c>
      <c r="X76" s="25">
        <f t="shared" si="55"/>
        <v>1.4149142894039317</v>
      </c>
      <c r="Y76" s="25">
        <f t="shared" si="56"/>
        <v>0.85095577909762654</v>
      </c>
      <c r="Z76" s="25">
        <f t="shared" si="57"/>
        <v>-2.8339293483139417E-3</v>
      </c>
      <c r="AA76" s="25">
        <f t="shared" si="58"/>
        <v>-3.5372858339518276E-3</v>
      </c>
      <c r="AB76" s="25">
        <f t="shared" si="59"/>
        <v>2.1223714561942972</v>
      </c>
      <c r="AC76" s="25">
        <f t="shared" si="60"/>
        <v>8.8595988546730245E-9</v>
      </c>
      <c r="AD76" s="25">
        <f t="shared" si="61"/>
        <v>-7.102431629112908E-6</v>
      </c>
      <c r="AE76" s="25">
        <f t="shared" si="62"/>
        <v>-1.0561085592295403E-3</v>
      </c>
      <c r="AF76" s="25">
        <f t="shared" si="63"/>
        <v>1.2753979652706668</v>
      </c>
      <c r="AG76" s="25">
        <f t="shared" si="64"/>
        <v>18393.214874482124</v>
      </c>
      <c r="AH76" s="25">
        <f t="shared" si="65"/>
        <v>26.590384742890201</v>
      </c>
      <c r="AI76" s="7">
        <f t="shared" si="66"/>
        <v>51998.101759091864</v>
      </c>
      <c r="AJ76" s="7">
        <f t="shared" si="67"/>
        <v>-51998.101759091864</v>
      </c>
      <c r="AK76" s="7">
        <f t="shared" si="68"/>
        <v>159.83225760764287</v>
      </c>
      <c r="AL76" s="7">
        <f t="shared" si="69"/>
        <v>-159.83225760764287</v>
      </c>
      <c r="AM76" s="7">
        <f t="shared" si="70"/>
        <v>42.710650162461214</v>
      </c>
      <c r="AN76" s="7">
        <f t="shared" si="71"/>
        <v>-10.744198640932645</v>
      </c>
      <c r="AO76" s="7">
        <f t="shared" si="72"/>
        <v>159.83225760764287</v>
      </c>
      <c r="AP76" s="7">
        <f t="shared" si="73"/>
        <v>-51998.101759091864</v>
      </c>
      <c r="AQ76" s="7">
        <f t="shared" si="74"/>
        <v>-159.83225760764287</v>
      </c>
      <c r="AR76" s="7">
        <f t="shared" si="75"/>
        <v>51998.101759091864</v>
      </c>
    </row>
    <row r="77" spans="1:44" ht="18" customHeight="1" x14ac:dyDescent="0.15">
      <c r="A77" s="24">
        <v>31</v>
      </c>
      <c r="B77" s="6">
        <v>31</v>
      </c>
      <c r="C77" s="6">
        <v>31</v>
      </c>
      <c r="D77" s="6">
        <v>32</v>
      </c>
      <c r="E77" s="6">
        <v>70000</v>
      </c>
      <c r="F77" s="6">
        <v>210</v>
      </c>
      <c r="G77" s="6">
        <v>42953.750000000015</v>
      </c>
      <c r="H77" s="19">
        <f t="shared" si="39"/>
        <v>2400</v>
      </c>
      <c r="I77" s="19">
        <f t="shared" si="40"/>
        <v>-600</v>
      </c>
      <c r="J77" s="19">
        <f t="shared" si="41"/>
        <v>2400</v>
      </c>
      <c r="K77" s="19">
        <f t="shared" si="42"/>
        <v>-800</v>
      </c>
      <c r="L77" s="25">
        <f t="shared" si="43"/>
        <v>200</v>
      </c>
      <c r="M77" s="25">
        <f t="shared" si="44"/>
        <v>0</v>
      </c>
      <c r="N77" s="25">
        <f t="shared" si="45"/>
        <v>-1</v>
      </c>
      <c r="O77" s="19">
        <f t="shared" si="46"/>
        <v>0.85095577909762654</v>
      </c>
      <c r="P77" s="19">
        <f t="shared" si="47"/>
        <v>-1.4149142894039317</v>
      </c>
      <c r="Q77" s="19">
        <f t="shared" si="48"/>
        <v>-2.8339293483139417E-3</v>
      </c>
      <c r="R77" s="19">
        <f t="shared" si="49"/>
        <v>0.28379193801321972</v>
      </c>
      <c r="S77" s="19">
        <f t="shared" si="50"/>
        <v>-0.70745713747588479</v>
      </c>
      <c r="T77" s="19">
        <f t="shared" si="51"/>
        <v>-2.4831237303594936E-3</v>
      </c>
      <c r="U77" s="25">
        <f t="shared" si="52"/>
        <v>1.4149142894039317</v>
      </c>
      <c r="V77" s="25">
        <f t="shared" si="53"/>
        <v>0.85095577909762654</v>
      </c>
      <c r="W77" s="25">
        <f t="shared" si="54"/>
        <v>-2.8339293483139417E-3</v>
      </c>
      <c r="X77" s="25">
        <f t="shared" si="55"/>
        <v>0.70745713747588479</v>
      </c>
      <c r="Y77" s="25">
        <f t="shared" si="56"/>
        <v>0.28379193801321972</v>
      </c>
      <c r="Z77" s="25">
        <f t="shared" si="57"/>
        <v>-2.4831237303594936E-3</v>
      </c>
      <c r="AA77" s="25">
        <f t="shared" si="58"/>
        <v>-3.5372857596402347E-3</v>
      </c>
      <c r="AB77" s="25">
        <f t="shared" si="59"/>
        <v>1.4149142894039317</v>
      </c>
      <c r="AC77" s="25">
        <f t="shared" si="60"/>
        <v>8.8646333042658408E-9</v>
      </c>
      <c r="AD77" s="25">
        <f t="shared" si="61"/>
        <v>-1.7823759463936288E-6</v>
      </c>
      <c r="AE77" s="25">
        <f t="shared" si="62"/>
        <v>-2.8339293483139417E-3</v>
      </c>
      <c r="AF77" s="25">
        <f t="shared" si="63"/>
        <v>0.85095577909762654</v>
      </c>
      <c r="AG77" s="25">
        <f t="shared" si="64"/>
        <v>18393.214101669779</v>
      </c>
      <c r="AH77" s="25">
        <f t="shared" si="65"/>
        <v>3.7603838796547624</v>
      </c>
      <c r="AI77" s="7">
        <f t="shared" si="66"/>
        <v>51998.100666711449</v>
      </c>
      <c r="AJ77" s="7">
        <f t="shared" si="67"/>
        <v>-51998.100666711449</v>
      </c>
      <c r="AK77" s="7">
        <f t="shared" si="68"/>
        <v>159.92308197310578</v>
      </c>
      <c r="AL77" s="7">
        <f t="shared" si="69"/>
        <v>-159.92308197310578</v>
      </c>
      <c r="AM77" s="7">
        <f t="shared" si="70"/>
        <v>10.718362313036751</v>
      </c>
      <c r="AN77" s="7">
        <f t="shared" si="71"/>
        <v>21.266254081584403</v>
      </c>
      <c r="AO77" s="7">
        <f t="shared" si="72"/>
        <v>159.92308197310578</v>
      </c>
      <c r="AP77" s="7">
        <f t="shared" si="73"/>
        <v>-51998.100666711449</v>
      </c>
      <c r="AQ77" s="7">
        <f t="shared" si="74"/>
        <v>-159.92308197310578</v>
      </c>
      <c r="AR77" s="7">
        <f t="shared" si="75"/>
        <v>51998.100666711449</v>
      </c>
    </row>
    <row r="78" spans="1:44" ht="18" customHeight="1" x14ac:dyDescent="0.15">
      <c r="A78" s="24">
        <v>32</v>
      </c>
      <c r="B78" s="6">
        <v>32</v>
      </c>
      <c r="C78" s="6">
        <v>32</v>
      </c>
      <c r="D78" s="6">
        <v>33</v>
      </c>
      <c r="E78" s="6">
        <v>70000</v>
      </c>
      <c r="F78" s="6">
        <v>210</v>
      </c>
      <c r="G78" s="6">
        <v>42953.750000000015</v>
      </c>
      <c r="H78" s="19">
        <f t="shared" si="39"/>
        <v>2400</v>
      </c>
      <c r="I78" s="19">
        <f t="shared" si="40"/>
        <v>-800</v>
      </c>
      <c r="J78" s="19">
        <f t="shared" si="41"/>
        <v>2400</v>
      </c>
      <c r="K78" s="19">
        <f t="shared" si="42"/>
        <v>-1000</v>
      </c>
      <c r="L78" s="25">
        <f t="shared" si="43"/>
        <v>200</v>
      </c>
      <c r="M78" s="25">
        <f t="shared" si="44"/>
        <v>0</v>
      </c>
      <c r="N78" s="25">
        <f t="shared" si="45"/>
        <v>-1</v>
      </c>
      <c r="O78" s="19">
        <f t="shared" si="46"/>
        <v>0.28379193801321972</v>
      </c>
      <c r="P78" s="19">
        <f t="shared" si="47"/>
        <v>-0.70745713747588479</v>
      </c>
      <c r="Q78" s="19">
        <f t="shared" si="48"/>
        <v>-2.4831237303594936E-3</v>
      </c>
      <c r="R78" s="19">
        <f t="shared" si="49"/>
        <v>0</v>
      </c>
      <c r="S78" s="19">
        <f t="shared" si="50"/>
        <v>0</v>
      </c>
      <c r="T78" s="19">
        <f t="shared" si="51"/>
        <v>0</v>
      </c>
      <c r="U78" s="25">
        <f t="shared" si="52"/>
        <v>0.70745713747588479</v>
      </c>
      <c r="V78" s="25">
        <f t="shared" si="53"/>
        <v>0.28379193801321972</v>
      </c>
      <c r="W78" s="25">
        <f t="shared" si="54"/>
        <v>-2.4831237303594936E-3</v>
      </c>
      <c r="X78" s="25">
        <f t="shared" si="55"/>
        <v>0</v>
      </c>
      <c r="Y78" s="25">
        <f t="shared" si="56"/>
        <v>0</v>
      </c>
      <c r="Z78" s="25">
        <f t="shared" si="57"/>
        <v>0</v>
      </c>
      <c r="AA78" s="25">
        <f t="shared" si="58"/>
        <v>-3.537285687379424E-3</v>
      </c>
      <c r="AB78" s="25">
        <f t="shared" si="59"/>
        <v>0.70745713747588479</v>
      </c>
      <c r="AC78" s="25">
        <f t="shared" si="60"/>
        <v>8.8698912443175887E-9</v>
      </c>
      <c r="AD78" s="25">
        <f t="shared" si="61"/>
        <v>3.5468419526034544E-6</v>
      </c>
      <c r="AE78" s="25">
        <f t="shared" si="62"/>
        <v>-2.4831237303594936E-3</v>
      </c>
      <c r="AF78" s="25">
        <f t="shared" si="63"/>
        <v>0.28379193801321972</v>
      </c>
      <c r="AG78" s="25">
        <f t="shared" si="64"/>
        <v>18393.213350184807</v>
      </c>
      <c r="AH78" s="25">
        <f t="shared" si="65"/>
        <v>49.18720167600155</v>
      </c>
      <c r="AI78" s="7">
        <f t="shared" si="66"/>
        <v>51998.099604477531</v>
      </c>
      <c r="AJ78" s="7">
        <f t="shared" si="67"/>
        <v>-51998.099604477531</v>
      </c>
      <c r="AK78" s="7">
        <f t="shared" si="68"/>
        <v>160.01793823495484</v>
      </c>
      <c r="AL78" s="7">
        <f t="shared" si="69"/>
        <v>-160.01793823495484</v>
      </c>
      <c r="AM78" s="7">
        <f t="shared" si="70"/>
        <v>-21.329022753029694</v>
      </c>
      <c r="AN78" s="7">
        <f t="shared" si="71"/>
        <v>53.33261040002067</v>
      </c>
      <c r="AO78" s="7">
        <f t="shared" si="72"/>
        <v>160.01793823495484</v>
      </c>
      <c r="AP78" s="7">
        <f t="shared" si="73"/>
        <v>-51998.099604477531</v>
      </c>
      <c r="AQ78" s="7">
        <f t="shared" si="74"/>
        <v>-160.01793823495484</v>
      </c>
      <c r="AR78" s="7">
        <f t="shared" si="75"/>
        <v>51998.099604477531</v>
      </c>
    </row>
    <row r="79" spans="1:44" ht="18" customHeight="1" x14ac:dyDescent="0.1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4" t="s">
        <v>63</v>
      </c>
      <c r="AG79" s="15">
        <f>SUM(AG47:AG78)</f>
        <v>446351.67955989292</v>
      </c>
      <c r="AH79" s="15">
        <f>SUM(AH47:AH78)</f>
        <v>45368.852541801265</v>
      </c>
      <c r="AI79" s="5"/>
      <c r="AJ79" s="5"/>
      <c r="AK79" s="5"/>
      <c r="AL79" s="5"/>
      <c r="AM79" s="5"/>
      <c r="AN79" s="5"/>
    </row>
  </sheetData>
  <mergeCells count="14">
    <mergeCell ref="AO44:AR44"/>
    <mergeCell ref="AG44:AH44"/>
    <mergeCell ref="AI44:AN44"/>
    <mergeCell ref="H44:I44"/>
    <mergeCell ref="J44:K44"/>
    <mergeCell ref="M44:N44"/>
    <mergeCell ref="O44:Q44"/>
    <mergeCell ref="R44:T44"/>
    <mergeCell ref="U44:W44"/>
    <mergeCell ref="C4:D4"/>
    <mergeCell ref="E4:G4"/>
    <mergeCell ref="H4:J4"/>
    <mergeCell ref="X44:Z44"/>
    <mergeCell ref="AA44:AF44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0" sqref="H20"/>
    </sheetView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梁_線形ツール</vt:lpstr>
      <vt:lpstr>Sheet3</vt:lpstr>
    </vt:vector>
  </TitlesOfParts>
  <Company>航空宇宙カンパニー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滝 敏美</dc:creator>
  <cp:lastModifiedBy>滝 敏美</cp:lastModifiedBy>
  <dcterms:created xsi:type="dcterms:W3CDTF">2019-03-26T00:30:25Z</dcterms:created>
  <dcterms:modified xsi:type="dcterms:W3CDTF">2019-06-05T02:00:10Z</dcterms:modified>
</cp:coreProperties>
</file>